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Liabilities!$A$38</definedName>
    <definedName name="OLE_LINK55" localSheetId="1">Liabilities!$A$39</definedName>
    <definedName name="OLE_LINK58" localSheetId="1">Liabilities!#REF!</definedName>
    <definedName name="OLE_LINK61" localSheetId="1">Liabilities!$A$33</definedName>
    <definedName name="OLE_LINK62" localSheetId="1">Liabilities!$A$48</definedName>
    <definedName name="OLE_LINK64" localSheetId="1">Liabilities!#REF!</definedName>
    <definedName name="_xlnm.Print_Area" localSheetId="0">Assets!$A$1:$D$29</definedName>
    <definedName name="_xlnm.Print_Area" localSheetId="4">'Changes In Equity'!$A$1:$L$20</definedName>
    <definedName name="_xlnm.Print_Area" localSheetId="3">'Comprehensive Income Statement'!$A$1:$F$24</definedName>
    <definedName name="_xlnm.Print_Area" localSheetId="1">Liabilities!$A$1:$D$48</definedName>
    <definedName name="_xlnm.Print_Area" localSheetId="2">'Profit or Loss'!$A$1:$F$35</definedName>
    <definedName name="_xlnm.Print_Area" localSheetId="5">'Statement of Cash Flow'!$A$1:$D$60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B20" i="32" l="1"/>
  <c r="B19" i="32"/>
  <c r="B17" i="32"/>
  <c r="B16" i="32"/>
  <c r="B13" i="32"/>
  <c r="B10" i="32"/>
  <c r="D3" i="32"/>
  <c r="C3" i="32"/>
  <c r="D2" i="32"/>
  <c r="C2" i="32"/>
  <c r="D35" i="31"/>
  <c r="C35" i="31"/>
  <c r="B35" i="31"/>
  <c r="B31" i="31"/>
  <c r="B30" i="31"/>
  <c r="B25" i="31"/>
  <c r="B24" i="31"/>
  <c r="B20" i="31"/>
  <c r="B19" i="31"/>
  <c r="B15" i="31"/>
  <c r="B14" i="31"/>
  <c r="B13" i="31"/>
  <c r="B12" i="31"/>
  <c r="B11" i="31"/>
  <c r="B7" i="31"/>
  <c r="B6" i="31"/>
  <c r="D2" i="31"/>
  <c r="C2" i="31"/>
  <c r="B34" i="30" l="1"/>
  <c r="D32" i="30"/>
  <c r="C32" i="30"/>
  <c r="B32" i="30"/>
  <c r="B31" i="30"/>
  <c r="B30" i="30"/>
  <c r="B29" i="30"/>
  <c r="B28" i="30"/>
  <c r="B26" i="30"/>
  <c r="B21" i="30"/>
  <c r="B20" i="30"/>
  <c r="B19" i="30"/>
  <c r="B17" i="30"/>
  <c r="B16" i="30"/>
  <c r="B15" i="30"/>
  <c r="B13" i="30"/>
  <c r="B12" i="30"/>
  <c r="B10" i="30"/>
  <c r="B8" i="30"/>
  <c r="D2" i="30"/>
  <c r="D3" i="30"/>
  <c r="C3" i="30"/>
  <c r="C2" i="30"/>
  <c r="A1" i="30"/>
  <c r="B27" i="28"/>
  <c r="B26" i="28"/>
  <c r="B25" i="28"/>
  <c r="B24" i="28"/>
  <c r="B23" i="28"/>
  <c r="B21" i="28"/>
  <c r="B17" i="28"/>
  <c r="B16" i="28"/>
  <c r="B15" i="28"/>
  <c r="B14" i="28"/>
  <c r="B13" i="28"/>
  <c r="B12" i="28"/>
  <c r="B10" i="28"/>
  <c r="B9" i="28"/>
  <c r="B7" i="28"/>
  <c r="D17" i="28"/>
  <c r="C17" i="28"/>
  <c r="K19" i="33" l="1"/>
  <c r="J19" i="33"/>
  <c r="I19" i="33"/>
  <c r="H19" i="33"/>
  <c r="F19" i="33"/>
  <c r="E19" i="33"/>
  <c r="D19" i="33"/>
  <c r="C19" i="33"/>
  <c r="L18" i="33"/>
  <c r="K18" i="33"/>
  <c r="J18" i="33"/>
  <c r="I18" i="33"/>
  <c r="H18" i="33"/>
  <c r="F18" i="33"/>
  <c r="E18" i="33"/>
  <c r="D18" i="33"/>
  <c r="C18" i="33"/>
  <c r="K16" i="33"/>
  <c r="J16" i="33"/>
  <c r="I16" i="33"/>
  <c r="H16" i="33"/>
  <c r="F16" i="33"/>
  <c r="E16" i="33"/>
  <c r="D16" i="33"/>
  <c r="C16" i="33"/>
  <c r="K15" i="33"/>
  <c r="J15" i="33"/>
  <c r="I15" i="33"/>
  <c r="H15" i="33"/>
  <c r="F15" i="33"/>
  <c r="E15" i="33"/>
  <c r="E17" i="33" s="1"/>
  <c r="D15" i="33"/>
  <c r="C15" i="33"/>
  <c r="C17" i="33" s="1"/>
  <c r="B19" i="33"/>
  <c r="B18" i="33"/>
  <c r="B16" i="33"/>
  <c r="B15" i="33"/>
  <c r="K13" i="33"/>
  <c r="J13" i="33"/>
  <c r="I13" i="33"/>
  <c r="H13" i="33"/>
  <c r="F13" i="33"/>
  <c r="E13" i="33"/>
  <c r="D13" i="33"/>
  <c r="C13" i="33"/>
  <c r="B13" i="33"/>
  <c r="K10" i="33"/>
  <c r="J10" i="33"/>
  <c r="I10" i="33"/>
  <c r="H10" i="33"/>
  <c r="F10" i="33"/>
  <c r="E10" i="33"/>
  <c r="D10" i="33"/>
  <c r="C10" i="33"/>
  <c r="B10" i="33"/>
  <c r="L9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K6" i="33"/>
  <c r="K8" i="33" s="1"/>
  <c r="J6" i="33"/>
  <c r="I6" i="33"/>
  <c r="H6" i="33"/>
  <c r="F6" i="33"/>
  <c r="E6" i="33"/>
  <c r="D6" i="33"/>
  <c r="C6" i="33"/>
  <c r="C8" i="33" s="1"/>
  <c r="L4" i="33"/>
  <c r="K4" i="33"/>
  <c r="J4" i="33"/>
  <c r="I4" i="33"/>
  <c r="H4" i="33"/>
  <c r="F4" i="33"/>
  <c r="E4" i="33"/>
  <c r="D4" i="33"/>
  <c r="C4" i="33"/>
  <c r="H17" i="33" l="1"/>
  <c r="H8" i="33"/>
  <c r="F8" i="33"/>
  <c r="E8" i="33"/>
  <c r="J8" i="33"/>
  <c r="D17" i="33"/>
  <c r="I17" i="33"/>
  <c r="J17" i="33"/>
  <c r="D8" i="33"/>
  <c r="I8" i="33"/>
  <c r="F17" i="33"/>
  <c r="K17" i="33"/>
  <c r="D46" i="30"/>
  <c r="D45" i="30"/>
  <c r="D44" i="30"/>
  <c r="D43" i="30"/>
  <c r="D42" i="30"/>
  <c r="C42" i="30"/>
  <c r="D21" i="30"/>
  <c r="C21" i="30"/>
  <c r="C46" i="30"/>
  <c r="C45" i="30"/>
  <c r="C44" i="30"/>
  <c r="C43" i="30"/>
  <c r="D40" i="30"/>
  <c r="C40" i="30"/>
  <c r="C38" i="30"/>
  <c r="C37" i="30"/>
  <c r="D38" i="30"/>
  <c r="D37" i="30"/>
  <c r="D36" i="30"/>
  <c r="C36" i="30"/>
  <c r="D31" i="30"/>
  <c r="C31" i="30"/>
  <c r="C30" i="30"/>
  <c r="D30" i="30"/>
  <c r="D29" i="30"/>
  <c r="C29" i="30"/>
  <c r="D28" i="30"/>
  <c r="C28" i="30"/>
  <c r="D26" i="30"/>
  <c r="C26" i="30"/>
  <c r="D23" i="30" l="1"/>
  <c r="C23" i="30"/>
  <c r="D58" i="37"/>
  <c r="C58" i="37"/>
  <c r="D54" i="37"/>
  <c r="C54" i="37"/>
  <c r="D53" i="37"/>
  <c r="C53" i="37"/>
  <c r="D52" i="37"/>
  <c r="C52" i="37"/>
  <c r="D51" i="37"/>
  <c r="C51" i="37"/>
  <c r="D50" i="37"/>
  <c r="C50" i="37"/>
  <c r="D46" i="37"/>
  <c r="C46" i="37"/>
  <c r="D45" i="37"/>
  <c r="C45" i="37"/>
  <c r="D44" i="37"/>
  <c r="C44" i="37"/>
  <c r="D43" i="37"/>
  <c r="C43" i="37"/>
  <c r="D42" i="37"/>
  <c r="C42" i="37"/>
  <c r="D38" i="37"/>
  <c r="C38" i="37"/>
  <c r="D37" i="37"/>
  <c r="C37" i="37"/>
  <c r="D36" i="37"/>
  <c r="C36" i="37"/>
  <c r="D35" i="37"/>
  <c r="C35" i="37"/>
  <c r="D34" i="37"/>
  <c r="C34" i="37"/>
  <c r="D30" i="37"/>
  <c r="C30" i="37"/>
  <c r="D29" i="37"/>
  <c r="C29" i="37"/>
  <c r="D28" i="37"/>
  <c r="C28" i="37"/>
  <c r="D27" i="37"/>
  <c r="C27" i="37"/>
  <c r="D26" i="37"/>
  <c r="C26" i="37"/>
  <c r="D25" i="37"/>
  <c r="C25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B7" i="33"/>
  <c r="B6" i="33"/>
  <c r="B4" i="33"/>
  <c r="F20" i="32"/>
  <c r="E20" i="32"/>
  <c r="D20" i="32"/>
  <c r="C20" i="32"/>
  <c r="F19" i="32"/>
  <c r="E19" i="32"/>
  <c r="D19" i="32"/>
  <c r="C19" i="32"/>
  <c r="F17" i="32"/>
  <c r="E17" i="32"/>
  <c r="D17" i="32"/>
  <c r="C17" i="32"/>
  <c r="F16" i="32"/>
  <c r="E16" i="32"/>
  <c r="D16" i="32"/>
  <c r="C16" i="32"/>
  <c r="F13" i="32"/>
  <c r="E13" i="32"/>
  <c r="D13" i="32"/>
  <c r="C13" i="32"/>
  <c r="F10" i="32"/>
  <c r="E10" i="32"/>
  <c r="D10" i="32"/>
  <c r="C10" i="32"/>
  <c r="F5" i="32"/>
  <c r="E5" i="32"/>
  <c r="D5" i="32"/>
  <c r="F31" i="31"/>
  <c r="E31" i="31"/>
  <c r="D31" i="31"/>
  <c r="C31" i="31"/>
  <c r="F30" i="31"/>
  <c r="E30" i="31"/>
  <c r="D30" i="31"/>
  <c r="C30" i="31"/>
  <c r="F25" i="31"/>
  <c r="E25" i="31"/>
  <c r="D25" i="31"/>
  <c r="C25" i="31"/>
  <c r="F24" i="31"/>
  <c r="E24" i="31"/>
  <c r="D24" i="31"/>
  <c r="C24" i="31"/>
  <c r="F20" i="31"/>
  <c r="E20" i="31"/>
  <c r="D20" i="31"/>
  <c r="C20" i="31"/>
  <c r="F19" i="31"/>
  <c r="E19" i="31"/>
  <c r="D19" i="31"/>
  <c r="C19" i="31"/>
  <c r="F15" i="31"/>
  <c r="E15" i="31"/>
  <c r="D15" i="31"/>
  <c r="C15" i="31"/>
  <c r="F14" i="31"/>
  <c r="E14" i="31"/>
  <c r="D14" i="31"/>
  <c r="C14" i="31"/>
  <c r="F13" i="31"/>
  <c r="E13" i="31"/>
  <c r="D13" i="31"/>
  <c r="C13" i="31"/>
  <c r="F12" i="31"/>
  <c r="E12" i="31"/>
  <c r="D12" i="31"/>
  <c r="C12" i="31"/>
  <c r="F11" i="31"/>
  <c r="E11" i="31"/>
  <c r="D11" i="31"/>
  <c r="C11" i="31"/>
  <c r="F7" i="31"/>
  <c r="E7" i="31"/>
  <c r="D7" i="31"/>
  <c r="C7" i="31"/>
  <c r="F6" i="31"/>
  <c r="E6" i="31"/>
  <c r="D6" i="31"/>
  <c r="C6" i="31"/>
  <c r="D20" i="30"/>
  <c r="C20" i="30"/>
  <c r="D19" i="30"/>
  <c r="C19" i="30"/>
  <c r="D17" i="30"/>
  <c r="C17" i="30"/>
  <c r="D16" i="30"/>
  <c r="C16" i="30"/>
  <c r="D15" i="30"/>
  <c r="C15" i="30"/>
  <c r="D13" i="30"/>
  <c r="C13" i="30"/>
  <c r="D12" i="30"/>
  <c r="C12" i="30"/>
  <c r="D10" i="30"/>
  <c r="C10" i="30"/>
  <c r="D8" i="30"/>
  <c r="C8" i="30"/>
  <c r="D27" i="28"/>
  <c r="C27" i="28"/>
  <c r="D26" i="28"/>
  <c r="C26" i="28"/>
  <c r="D25" i="28"/>
  <c r="C25" i="28"/>
  <c r="D24" i="28"/>
  <c r="C24" i="28"/>
  <c r="D23" i="28"/>
  <c r="C23" i="28"/>
  <c r="D21" i="28"/>
  <c r="C21" i="28"/>
  <c r="D16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D5" i="28" l="1"/>
  <c r="C5" i="28"/>
  <c r="C5" i="30"/>
  <c r="D5" i="30"/>
  <c r="D48" i="37"/>
  <c r="C48" i="37"/>
  <c r="C40" i="37"/>
  <c r="D40" i="37"/>
  <c r="C23" i="37"/>
  <c r="D23" i="37"/>
  <c r="C7" i="37"/>
  <c r="D7" i="37"/>
  <c r="B17" i="33"/>
  <c r="J11" i="33" l="1"/>
  <c r="E11" i="33"/>
  <c r="H20" i="33"/>
  <c r="C20" i="33"/>
  <c r="I11" i="33"/>
  <c r="D11" i="33"/>
  <c r="K11" i="33"/>
  <c r="F11" i="33"/>
  <c r="B8" i="33"/>
  <c r="H11" i="33"/>
  <c r="C11" i="33"/>
  <c r="I20" i="33"/>
  <c r="D20" i="33"/>
  <c r="J20" i="33"/>
  <c r="K20" i="33"/>
  <c r="F20" i="33"/>
  <c r="B20" i="33"/>
  <c r="E20" i="33"/>
  <c r="F22" i="32"/>
  <c r="F24" i="32" s="1"/>
  <c r="E22" i="32"/>
  <c r="E24" i="32" s="1"/>
  <c r="D22" i="32"/>
  <c r="C22" i="32"/>
  <c r="D24" i="32" l="1"/>
  <c r="B11" i="33"/>
  <c r="L20" i="33"/>
  <c r="F29" i="31"/>
  <c r="E29" i="31"/>
  <c r="D29" i="31"/>
  <c r="C29" i="31"/>
  <c r="F9" i="31"/>
  <c r="F17" i="31" s="1"/>
  <c r="F22" i="31" s="1"/>
  <c r="F27" i="31" s="1"/>
  <c r="F33" i="31" s="1"/>
  <c r="E9" i="31"/>
  <c r="E17" i="31" s="1"/>
  <c r="E22" i="31" s="1"/>
  <c r="E27" i="31" s="1"/>
  <c r="E33" i="31" s="1"/>
  <c r="D9" i="31"/>
  <c r="C9" i="31"/>
  <c r="C17" i="31" l="1"/>
  <c r="D17" i="31"/>
  <c r="D34" i="30"/>
  <c r="C34" i="30"/>
  <c r="C22" i="31" l="1"/>
  <c r="D22" i="31"/>
  <c r="D48" i="30"/>
  <c r="C48" i="30"/>
  <c r="C19" i="28"/>
  <c r="C27" i="31" l="1"/>
  <c r="D27" i="31"/>
  <c r="D19" i="28"/>
  <c r="C29" i="28"/>
  <c r="C33" i="31" l="1"/>
  <c r="D33" i="31"/>
  <c r="D29" i="28"/>
  <c r="L6" i="33" l="1"/>
  <c r="L7" i="33"/>
  <c r="L8" i="33" l="1"/>
  <c r="L15" i="33"/>
  <c r="L16" i="33"/>
  <c r="L13" i="33"/>
  <c r="L17" i="33" l="1"/>
  <c r="C6" i="37" l="1"/>
  <c r="L19" i="33"/>
  <c r="L10" i="33"/>
  <c r="C32" i="37" l="1"/>
  <c r="L11" i="33"/>
  <c r="D6" i="37"/>
  <c r="D32" i="37" l="1"/>
  <c r="C5" i="37"/>
  <c r="C5" i="32"/>
  <c r="C24" i="32" l="1"/>
  <c r="D5" i="37"/>
  <c r="C56" i="37"/>
  <c r="C60" i="37" l="1"/>
  <c r="D56" i="37"/>
  <c r="D60" i="37" l="1"/>
</calcChain>
</file>

<file path=xl/sharedStrings.xml><?xml version="1.0" encoding="utf-8"?>
<sst xmlns="http://schemas.openxmlformats.org/spreadsheetml/2006/main" count="192" uniqueCount="167">
  <si>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</si>
  <si>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</si>
  <si>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</si>
  <si>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</si>
  <si>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</si>
  <si>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</si>
  <si>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</si>
  <si>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</si>
  <si>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</si>
  <si>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</si>
  <si>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</si>
  <si>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</si>
  <si>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</si>
  <si>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</si>
  <si>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</si>
  <si>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</si>
  <si>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</si>
  <si>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</si>
  <si>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</si>
  <si>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</si>
  <si>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</si>
  <si>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</si>
  <si>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</si>
  <si>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</si>
  <si>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</si>
  <si>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</si>
  <si>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</si>
  <si>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</si>
  <si>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</si>
  <si>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</si>
  <si>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</si>
  <si>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</si>
  <si>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</si>
  <si>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</si>
  <si>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</si>
  <si>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</si>
  <si>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</si>
  <si>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</si>
  <si>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</si>
  <si>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</si>
  <si>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</si>
  <si>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Taxes Relating to Remeasurements of Defined Benefit Plans</t>
  </si>
  <si>
    <t>Notlar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</si>
  <si>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</si>
  <si>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</si>
  <si>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</si>
  <si>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</si>
  <si>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</si>
  <si>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</si>
  <si>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</si>
  <si>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</si>
  <si>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</si>
  <si>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31 December 2016</t>
  </si>
  <si>
    <t>Prepaid expenses</t>
  </si>
  <si>
    <t>Financial assets</t>
  </si>
  <si>
    <t>Intangible assets</t>
  </si>
  <si>
    <t>Prior period 
Audited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</si>
  <si>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</si>
  <si>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</si>
  <si>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</si>
  <si>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</si>
  <si>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</si>
  <si>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</si>
  <si>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</si>
  <si>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</si>
  <si>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</si>
  <si>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</si>
  <si>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</si>
  <si>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</si>
  <si>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</si>
  <si>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</si>
  <si>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Other comprehensive income/ (loss)
to be reclassified in profit or loss</t>
  </si>
  <si>
    <t>Restricted reserves</t>
  </si>
  <si>
    <t>Retained earnings</t>
  </si>
  <si>
    <t>Net profit for the period</t>
  </si>
  <si>
    <t>Continued operations</t>
  </si>
  <si>
    <t>Gross profit</t>
  </si>
  <si>
    <t>Profit from operating activities</t>
  </si>
  <si>
    <t>Income from investing activities</t>
  </si>
  <si>
    <t>Expenses from investing activities</t>
  </si>
  <si>
    <t>Operating profit before financial income/ (expense)</t>
  </si>
  <si>
    <t>Financial expenses</t>
  </si>
  <si>
    <t>Financial income</t>
  </si>
  <si>
    <t>Profit before tax from continued operations</t>
  </si>
  <si>
    <t>Tax income/ (expense) from continued operations</t>
  </si>
  <si>
    <t xml:space="preserve">  Current tax expenses</t>
  </si>
  <si>
    <t>Net profit from continued operations</t>
  </si>
  <si>
    <t>Earnings per share with a nominal value Kr 1</t>
  </si>
  <si>
    <t>Net profit</t>
  </si>
  <si>
    <t>Other comprehensive income</t>
  </si>
  <si>
    <t>Other comprehensive income not to be reclassified to profit or loss</t>
  </si>
  <si>
    <t>Gains (losses) on remeasurements of defined benefit plans</t>
  </si>
  <si>
    <t>Other comprehensive income tax not to be reclassified to profit or loss</t>
  </si>
  <si>
    <t>Other comprehensive income to be reclassified to profit or loss</t>
  </si>
  <si>
    <t>(Losses) / gains on remeasurements or reclassification
   adjustments on available-for-sale financial assets</t>
  </si>
  <si>
    <t>(Losses) / gains on cash flow hedges</t>
  </si>
  <si>
    <t>Other comprehensive income taxes to be reclassified to profit or loss</t>
  </si>
  <si>
    <t>Taxes relating to gains/ (losses) on remeasurements or
   reclassification adjustments on available- for- sale financial assets</t>
  </si>
  <si>
    <t>Taxes relating to cash flow hedges</t>
  </si>
  <si>
    <t>Other comprehensive (loss)/ income</t>
  </si>
  <si>
    <t>Balances at January 1, 2016</t>
  </si>
  <si>
    <t>Paid-in
capital</t>
  </si>
  <si>
    <t>Share
premium</t>
  </si>
  <si>
    <t>Gains / (Losses) on
Remeasurements
and/or reclassification of
avaible-for-sale
financial assets</t>
  </si>
  <si>
    <t>Cash flow 
hedge 
reserve</t>
  </si>
  <si>
    <t>Restricted
Reserves</t>
  </si>
  <si>
    <t>Net 
Profit</t>
  </si>
  <si>
    <t>Total 
equity</t>
  </si>
  <si>
    <t>Other 
comprehensive income 
not to be
reclassfied in 
profit or loss</t>
  </si>
  <si>
    <t xml:space="preserve"> Other 
 comprehensive income
 to be 
 reclassified in
 profit or loss</t>
  </si>
  <si>
    <t>Profit for the period</t>
  </si>
  <si>
    <t>Other comprehensive income/ (loss)</t>
  </si>
  <si>
    <t>Balances at January 1, 2017</t>
  </si>
  <si>
    <t>Profit/ (loss) for the period</t>
  </si>
  <si>
    <t>Cash flows generated from/ (used in) operating activities</t>
  </si>
  <si>
    <t>Adjustments to reconcile profit for the period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</si>
  <si>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</si>
  <si>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</si>
  <si>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</si>
  <si>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</si>
  <si>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</si>
  <si>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</si>
  <si>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</si>
  <si>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</si>
  <si>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</si>
  <si>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</si>
  <si>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</si>
  <si>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</si>
  <si>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</si>
  <si>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</si>
  <si>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</si>
  <si>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</si>
  <si>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</si>
  <si>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</si>
  <si>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</si>
  <si>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Cash flows generated from/ (used in) operations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</si>
  <si>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</si>
  <si>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</si>
  <si>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</si>
  <si>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</si>
  <si>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</si>
  <si>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</si>
  <si>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flows used by financing activities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</si>
  <si>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</si>
  <si>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</si>
  <si>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</si>
  <si>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</si>
  <si>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</si>
  <si>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</si>
  <si>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-Gains on remeasurements and/or
      reclassification of available- for- sale financial assets</t>
  </si>
  <si>
    <t xml:space="preserve">    -Losses on cash flow hedges</t>
  </si>
  <si>
    <t>Ford Otomotiv Sanayi A.Ş. Statement of financial position as of 31 December 2017 and 31 December 2016</t>
  </si>
  <si>
    <t>Current period 
Audited</t>
  </si>
  <si>
    <t>31 December 2017</t>
  </si>
  <si>
    <t>1 January-
31 December 2017</t>
  </si>
  <si>
    <t>1 January-
31 December 2016</t>
  </si>
  <si>
    <t>Ford Otomotiv Sanayi A.Ş. Statement of other comprehensive income for the years ended 31 December 2017 and 2016</t>
  </si>
  <si>
    <t>Ford Otomotiv Sanayi A.Ş. Statement of profit or loss for the years ended 31 December 2017 and 2016</t>
  </si>
  <si>
    <t>Balances at December 31, 2016</t>
  </si>
  <si>
    <t>Balances at December 31, 2017</t>
  </si>
  <si>
    <t>Current Period 
Audited
31 December 2017</t>
  </si>
  <si>
    <t>Prior period 
Audited 
31 December 2016</t>
  </si>
  <si>
    <t>Ford Otomotiv Sanayi A.Ş. Statement of changes in equity for the periods ended 31 December 2017 and 2016</t>
  </si>
  <si>
    <t>Ford Otomotiv Sanayi A.Ş. Statement of cash flows for the periods ended 31 December 2017 and 2016</t>
  </si>
  <si>
    <t>Derivative financial assets</t>
  </si>
  <si>
    <t>Derivative financial liabilities</t>
  </si>
  <si>
    <t xml:space="preserve">  Deferred tax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</si>
</sst>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49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sz val="7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8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</cellStyleXfs>
  <cellXfs count="196">
    <xf numFmtId="0" fontId="0" fillId="0" borderId="0" xfId="0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18" fillId="0" borderId="0" xfId="0" applyNumberFormat="1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3" fontId="28" fillId="0" borderId="12" xfId="0" applyNumberFormat="1" applyFont="1" applyFill="1" applyBorder="1" applyAlignment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28" fillId="0" borderId="0" xfId="0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0" fontId="36" fillId="0" borderId="0" xfId="121" applyFont="1" applyFill="1" applyBorder="1"/>
    <xf numFmtId="187" fontId="28" fillId="0" borderId="12" xfId="124" applyNumberFormat="1" applyFont="1" applyFill="1" applyBorder="1" applyAlignment="1">
      <alignment horizontal="right" vertical="center" wrapText="1"/>
    </xf>
    <xf numFmtId="0" fontId="36" fillId="0" borderId="0" xfId="70" applyFont="1" applyFill="1" applyAlignment="1"/>
    <xf numFmtId="0" fontId="28" fillId="0" borderId="0" xfId="0" applyFont="1" applyFill="1" applyAlignment="1">
      <alignment horizontal="right" vertical="center" wrapText="1"/>
    </xf>
    <xf numFmtId="0" fontId="28" fillId="0" borderId="0" xfId="0" applyFont="1" applyFill="1" applyAlignment="1">
      <alignment horizontal="right" wrapText="1"/>
    </xf>
    <xf numFmtId="167" fontId="18" fillId="0" borderId="0" xfId="0" applyNumberFormat="1" applyFont="1" applyFill="1" applyAlignment="1"/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186" fontId="28" fillId="0" borderId="11" xfId="0" applyNumberFormat="1" applyFont="1" applyFill="1" applyBorder="1" applyAlignment="1">
      <alignment horizontal="right" wrapText="1"/>
    </xf>
    <xf numFmtId="0" fontId="39" fillId="0" borderId="11" xfId="70" applyFont="1" applyFill="1" applyBorder="1" applyAlignment="1">
      <alignment horizontal="center" wrapText="1"/>
    </xf>
    <xf numFmtId="0" fontId="37" fillId="0" borderId="0" xfId="70" applyFont="1" applyFill="1"/>
    <xf numFmtId="0" fontId="18" fillId="0" borderId="0" xfId="0" applyFont="1" applyFill="1" applyAlignment="1">
      <alignment horizontal="right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167" fontId="18" fillId="0" borderId="11" xfId="0" applyNumberFormat="1" applyFont="1" applyFill="1" applyBorder="1" applyAlignment="1">
      <alignment horizontal="center" vertical="center"/>
    </xf>
    <xf numFmtId="167" fontId="28" fillId="0" borderId="9" xfId="0" applyNumberFormat="1" applyFont="1" applyFill="1" applyBorder="1" applyAlignment="1">
      <alignment vertical="center"/>
    </xf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3" fontId="28" fillId="0" borderId="0" xfId="125" applyNumberFormat="1" applyFont="1" applyFill="1" applyAlignment="1">
      <alignment horizontal="right" vertical="center" wrapText="1"/>
    </xf>
    <xf numFmtId="3" fontId="18" fillId="0" borderId="0" xfId="126" applyNumberFormat="1" applyFont="1" applyFill="1"/>
    <xf numFmtId="9" fontId="18" fillId="0" borderId="0" xfId="127" applyFont="1" applyFill="1"/>
    <xf numFmtId="0" fontId="18" fillId="0" borderId="0" xfId="125" applyFont="1" applyFill="1" applyAlignment="1"/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3" fontId="18" fillId="0" borderId="0" xfId="0" applyNumberFormat="1" applyFont="1" applyFill="1" applyAlignment="1">
      <alignment vertical="center"/>
    </xf>
    <xf numFmtId="0" fontId="46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186" fontId="28" fillId="0" borderId="11" xfId="0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4" fontId="28" fillId="0" borderId="9" xfId="0" applyNumberFormat="1" applyFont="1" applyFill="1" applyBorder="1" applyAlignment="1">
      <alignment horizontal="right" vertical="center"/>
    </xf>
    <xf numFmtId="167" fontId="28" fillId="0" borderId="0" xfId="0" applyNumberFormat="1" applyFont="1" applyFill="1" applyAlignment="1"/>
    <xf numFmtId="187" fontId="47" fillId="0" borderId="0" xfId="124" applyNumberFormat="1" applyFont="1" applyFill="1" applyAlignment="1">
      <alignment horizontal="center"/>
    </xf>
    <xf numFmtId="187" fontId="48" fillId="0" borderId="0" xfId="124" applyNumberFormat="1" applyFont="1" applyFill="1"/>
    <xf numFmtId="187" fontId="48" fillId="0" borderId="0" xfId="124" applyNumberFormat="1" applyFont="1" applyFill="1" applyAlignment="1">
      <alignment horizontal="left"/>
    </xf>
    <xf numFmtId="187" fontId="48" fillId="0" borderId="0" xfId="124" applyNumberFormat="1" applyFont="1" applyFill="1" applyBorder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3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0" fontId="37" fillId="0" borderId="0" xfId="7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40" fillId="0" borderId="11" xfId="70" applyFont="1" applyFill="1" applyBorder="1" applyAlignment="1">
      <alignment horizontal="center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0" fontId="18" fillId="0" borderId="0" xfId="0" applyFont="1" applyFill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 wrapText="1"/>
    </xf>
    <xf numFmtId="0" fontId="18" fillId="0" borderId="0" xfId="0" applyFont="1" applyFill="1" applyAlignment="1">
      <alignment wrapText="1"/>
    </xf>
    <xf numFmtId="0" fontId="18" fillId="0" borderId="11" xfId="0" applyFont="1" applyFill="1" applyBorder="1" applyAlignment="1">
      <alignment vertical="top" wrapText="1"/>
    </xf>
    <xf numFmtId="0" fontId="28" fillId="0" borderId="0" xfId="0" applyFont="1" applyFill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45" fillId="0" borderId="0" xfId="125" applyFont="1" applyFill="1" applyAlignment="1">
      <alignment vertical="center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8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17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B7">
            <v>4</v>
          </cell>
          <cell r="C7">
            <v>1805945</v>
          </cell>
          <cell r="D7">
            <v>1189033</v>
          </cell>
        </row>
        <row r="9">
          <cell r="B9">
            <v>26</v>
          </cell>
          <cell r="C9">
            <v>2057267</v>
          </cell>
          <cell r="D9">
            <v>1362949</v>
          </cell>
        </row>
        <row r="10">
          <cell r="B10">
            <v>7</v>
          </cell>
          <cell r="C10">
            <v>1299746</v>
          </cell>
          <cell r="D10">
            <v>794771</v>
          </cell>
        </row>
        <row r="12">
          <cell r="B12">
            <v>8</v>
          </cell>
          <cell r="C12">
            <v>521</v>
          </cell>
          <cell r="D12">
            <v>504</v>
          </cell>
        </row>
        <row r="13">
          <cell r="B13">
            <v>9</v>
          </cell>
          <cell r="C13">
            <v>1152490</v>
          </cell>
          <cell r="D13">
            <v>1054426</v>
          </cell>
        </row>
        <row r="14">
          <cell r="B14">
            <v>12</v>
          </cell>
          <cell r="C14">
            <v>101979</v>
          </cell>
          <cell r="D14">
            <v>59011</v>
          </cell>
        </row>
        <row r="15">
          <cell r="B15">
            <v>16</v>
          </cell>
          <cell r="C15">
            <v>404561</v>
          </cell>
          <cell r="D15">
            <v>213526</v>
          </cell>
        </row>
        <row r="16">
          <cell r="B16">
            <v>24</v>
          </cell>
          <cell r="C16" t="str">
            <v>-</v>
          </cell>
          <cell r="D16">
            <v>1757</v>
          </cell>
        </row>
        <row r="17">
          <cell r="B17">
            <v>28</v>
          </cell>
          <cell r="C17">
            <v>4531</v>
          </cell>
          <cell r="D17" t="str">
            <v>-</v>
          </cell>
        </row>
        <row r="21">
          <cell r="B21">
            <v>5</v>
          </cell>
          <cell r="C21">
            <v>17406</v>
          </cell>
          <cell r="D21">
            <v>18756</v>
          </cell>
        </row>
        <row r="23">
          <cell r="B23">
            <v>7</v>
          </cell>
          <cell r="C23">
            <v>3002</v>
          </cell>
          <cell r="D23">
            <v>1464</v>
          </cell>
        </row>
        <row r="24">
          <cell r="B24">
            <v>10</v>
          </cell>
          <cell r="C24">
            <v>3536220</v>
          </cell>
          <cell r="D24">
            <v>3302745</v>
          </cell>
        </row>
        <row r="25">
          <cell r="B25">
            <v>11</v>
          </cell>
          <cell r="C25">
            <v>690337</v>
          </cell>
          <cell r="D25">
            <v>552563</v>
          </cell>
        </row>
        <row r="26">
          <cell r="B26">
            <v>12</v>
          </cell>
          <cell r="C26">
            <v>311292</v>
          </cell>
          <cell r="D26">
            <v>178333</v>
          </cell>
        </row>
        <row r="27">
          <cell r="B27">
            <v>24</v>
          </cell>
          <cell r="C27">
            <v>626443</v>
          </cell>
          <cell r="D27">
            <v>556314</v>
          </cell>
        </row>
      </sheetData>
      <sheetData sheetId="1">
        <row r="8">
          <cell r="B8">
            <v>6</v>
          </cell>
          <cell r="C8">
            <v>1061621</v>
          </cell>
          <cell r="D8">
            <v>771572</v>
          </cell>
        </row>
        <row r="10">
          <cell r="B10">
            <v>6</v>
          </cell>
          <cell r="C10">
            <v>722259</v>
          </cell>
          <cell r="D10">
            <v>576703</v>
          </cell>
        </row>
        <row r="12">
          <cell r="B12">
            <v>26</v>
          </cell>
          <cell r="C12">
            <v>895559</v>
          </cell>
          <cell r="D12">
            <v>794183</v>
          </cell>
        </row>
        <row r="13">
          <cell r="B13">
            <v>7</v>
          </cell>
          <cell r="C13">
            <v>2921390</v>
          </cell>
          <cell r="D13">
            <v>1823160</v>
          </cell>
        </row>
        <row r="15">
          <cell r="B15">
            <v>26</v>
          </cell>
          <cell r="C15">
            <v>31438</v>
          </cell>
          <cell r="D15">
            <v>18763</v>
          </cell>
        </row>
        <row r="16">
          <cell r="B16">
            <v>8</v>
          </cell>
          <cell r="C16">
            <v>56385</v>
          </cell>
          <cell r="D16">
            <v>76129</v>
          </cell>
        </row>
        <row r="17">
          <cell r="B17">
            <v>30</v>
          </cell>
          <cell r="C17">
            <v>10929</v>
          </cell>
          <cell r="D17">
            <v>8811</v>
          </cell>
        </row>
        <row r="19">
          <cell r="B19">
            <v>13</v>
          </cell>
          <cell r="C19">
            <v>159614</v>
          </cell>
          <cell r="D19">
            <v>136240</v>
          </cell>
        </row>
        <row r="20">
          <cell r="B20">
            <v>15</v>
          </cell>
          <cell r="C20">
            <v>184092</v>
          </cell>
          <cell r="D20">
            <v>102299</v>
          </cell>
        </row>
        <row r="21">
          <cell r="B21">
            <v>24</v>
          </cell>
          <cell r="C21">
            <v>6390</v>
          </cell>
          <cell r="D21" t="str">
            <v>-</v>
          </cell>
        </row>
        <row r="26">
          <cell r="B26">
            <v>6</v>
          </cell>
          <cell r="C26">
            <v>1820167</v>
          </cell>
          <cell r="D26">
            <v>1503855</v>
          </cell>
        </row>
        <row r="28">
          <cell r="B28">
            <v>15</v>
          </cell>
          <cell r="C28">
            <v>153484</v>
          </cell>
          <cell r="D28">
            <v>130326</v>
          </cell>
        </row>
        <row r="29">
          <cell r="B29">
            <v>13</v>
          </cell>
          <cell r="C29">
            <v>169285</v>
          </cell>
          <cell r="D29">
            <v>100115</v>
          </cell>
        </row>
        <row r="30">
          <cell r="B30">
            <v>30</v>
          </cell>
          <cell r="C30">
            <v>7450</v>
          </cell>
          <cell r="D30">
            <v>4757</v>
          </cell>
        </row>
        <row r="31">
          <cell r="B31">
            <v>31</v>
          </cell>
          <cell r="C31">
            <v>115631</v>
          </cell>
          <cell r="D31">
            <v>75620</v>
          </cell>
        </row>
        <row r="32">
          <cell r="B32">
            <v>28</v>
          </cell>
          <cell r="C32">
            <v>187</v>
          </cell>
          <cell r="D32" t="str">
            <v>-</v>
          </cell>
        </row>
        <row r="34">
          <cell r="B34">
            <v>17</v>
          </cell>
        </row>
        <row r="36">
          <cell r="C36">
            <v>350910</v>
          </cell>
          <cell r="D36">
            <v>350910</v>
          </cell>
        </row>
        <row r="37">
          <cell r="C37">
            <v>27920</v>
          </cell>
          <cell r="D37">
            <v>27920</v>
          </cell>
        </row>
        <row r="38">
          <cell r="C38">
            <v>8</v>
          </cell>
          <cell r="D38">
            <v>8</v>
          </cell>
        </row>
        <row r="40">
          <cell r="C40">
            <v>-14001</v>
          </cell>
          <cell r="D40">
            <v>-14019</v>
          </cell>
        </row>
        <row r="42">
          <cell r="C42">
            <v>15608</v>
          </cell>
          <cell r="D42">
            <v>16890</v>
          </cell>
        </row>
        <row r="43">
          <cell r="C43">
            <v>-503120</v>
          </cell>
          <cell r="D43">
            <v>-336189</v>
          </cell>
        </row>
        <row r="44">
          <cell r="C44">
            <v>254404</v>
          </cell>
          <cell r="D44">
            <v>284207</v>
          </cell>
        </row>
        <row r="45">
          <cell r="C45">
            <v>2074147</v>
          </cell>
          <cell r="D45">
            <v>1878584</v>
          </cell>
        </row>
        <row r="46">
          <cell r="C46">
            <v>1489983</v>
          </cell>
          <cell r="D46">
            <v>955308</v>
          </cell>
        </row>
      </sheetData>
      <sheetData sheetId="2">
        <row r="6">
          <cell r="B6">
            <v>18</v>
          </cell>
          <cell r="C6">
            <v>25341290</v>
          </cell>
          <cell r="D6">
            <v>18289107</v>
          </cell>
        </row>
        <row r="7">
          <cell r="B7">
            <v>18</v>
          </cell>
          <cell r="C7">
            <v>-22704095</v>
          </cell>
          <cell r="D7">
            <v>-16203045</v>
          </cell>
        </row>
        <row r="11">
          <cell r="B11">
            <v>19</v>
          </cell>
          <cell r="C11">
            <v>-544303</v>
          </cell>
          <cell r="D11">
            <v>-448266</v>
          </cell>
        </row>
        <row r="12">
          <cell r="B12">
            <v>19</v>
          </cell>
          <cell r="C12">
            <v>-249480</v>
          </cell>
          <cell r="D12">
            <v>-225038</v>
          </cell>
        </row>
        <row r="13">
          <cell r="B13">
            <v>19</v>
          </cell>
          <cell r="C13">
            <v>-317192</v>
          </cell>
          <cell r="D13">
            <v>-383844</v>
          </cell>
        </row>
        <row r="14">
          <cell r="B14">
            <v>21</v>
          </cell>
          <cell r="C14">
            <v>460462</v>
          </cell>
          <cell r="D14">
            <v>281426</v>
          </cell>
        </row>
        <row r="15">
          <cell r="B15">
            <v>21</v>
          </cell>
          <cell r="C15">
            <v>-278508</v>
          </cell>
          <cell r="D15">
            <v>-199316</v>
          </cell>
        </row>
        <row r="19">
          <cell r="B19">
            <v>29</v>
          </cell>
          <cell r="C19">
            <v>363</v>
          </cell>
          <cell r="D19">
            <v>422</v>
          </cell>
        </row>
        <row r="20">
          <cell r="B20">
            <v>29</v>
          </cell>
          <cell r="C20">
            <v>-3407</v>
          </cell>
          <cell r="D20">
            <v>-6263</v>
          </cell>
        </row>
        <row r="24">
          <cell r="B24">
            <v>22</v>
          </cell>
          <cell r="C24">
            <v>562262</v>
          </cell>
          <cell r="D24">
            <v>310182</v>
          </cell>
        </row>
        <row r="25">
          <cell r="B25">
            <v>23</v>
          </cell>
          <cell r="C25">
            <v>-786231</v>
          </cell>
          <cell r="D25">
            <v>-445194</v>
          </cell>
        </row>
        <row r="30">
          <cell r="B30">
            <v>24</v>
          </cell>
          <cell r="C30">
            <v>-19511</v>
          </cell>
          <cell r="D30">
            <v>-20414</v>
          </cell>
        </row>
        <row r="31">
          <cell r="B31">
            <v>24</v>
          </cell>
          <cell r="C31">
            <v>28333</v>
          </cell>
          <cell r="D31">
            <v>5551</v>
          </cell>
        </row>
        <row r="35">
          <cell r="B35">
            <v>25</v>
          </cell>
          <cell r="C35" t="str">
            <v>4,25 Kr</v>
          </cell>
          <cell r="D35" t="str">
            <v xml:space="preserve">      2,72 Kr</v>
          </cell>
        </row>
      </sheetData>
      <sheetData sheetId="3">
        <row r="5">
          <cell r="C5">
            <v>1489983</v>
          </cell>
          <cell r="D5">
            <v>955308</v>
          </cell>
        </row>
        <row r="10">
          <cell r="B10">
            <v>17</v>
          </cell>
          <cell r="C10">
            <v>23</v>
          </cell>
          <cell r="D10">
            <v>-15458</v>
          </cell>
        </row>
        <row r="13">
          <cell r="B13">
            <v>17</v>
          </cell>
          <cell r="C13">
            <v>-5</v>
          </cell>
          <cell r="D13">
            <v>3091</v>
          </cell>
        </row>
        <row r="16">
          <cell r="B16">
            <v>17</v>
          </cell>
          <cell r="C16">
            <v>-1350</v>
          </cell>
          <cell r="D16">
            <v>6130</v>
          </cell>
        </row>
        <row r="17">
          <cell r="B17">
            <v>17</v>
          </cell>
          <cell r="C17">
            <v>-208664</v>
          </cell>
          <cell r="D17">
            <v>-227226</v>
          </cell>
        </row>
        <row r="19">
          <cell r="B19">
            <v>17</v>
          </cell>
          <cell r="C19">
            <v>68</v>
          </cell>
          <cell r="D19">
            <v>-306</v>
          </cell>
        </row>
        <row r="20">
          <cell r="B20">
            <v>17</v>
          </cell>
          <cell r="C20">
            <v>41733</v>
          </cell>
          <cell r="D20">
            <v>45445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11066</v>
          </cell>
          <cell r="F4">
            <v>-154408</v>
          </cell>
          <cell r="H4">
            <v>-1652</v>
          </cell>
          <cell r="I4">
            <v>438411</v>
          </cell>
          <cell r="J4">
            <v>1545689</v>
          </cell>
          <cell r="K4">
            <v>841911</v>
          </cell>
          <cell r="L4">
            <v>3059855</v>
          </cell>
        </row>
        <row r="6">
          <cell r="B6">
            <v>0</v>
          </cell>
          <cell r="C6">
            <v>0</v>
          </cell>
          <cell r="D6">
            <v>0</v>
          </cell>
          <cell r="E6" t="str">
            <v>-</v>
          </cell>
          <cell r="F6" t="str">
            <v>-</v>
          </cell>
          <cell r="H6">
            <v>0</v>
          </cell>
          <cell r="I6">
            <v>0</v>
          </cell>
          <cell r="J6">
            <v>0</v>
          </cell>
          <cell r="K6">
            <v>955308</v>
          </cell>
          <cell r="L6">
            <v>955308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5824</v>
          </cell>
          <cell r="F7">
            <v>-181781</v>
          </cell>
          <cell r="H7">
            <v>-12367</v>
          </cell>
          <cell r="I7">
            <v>0</v>
          </cell>
          <cell r="J7">
            <v>0</v>
          </cell>
          <cell r="K7">
            <v>0</v>
          </cell>
          <cell r="L7">
            <v>-188324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64567</v>
          </cell>
          <cell r="J9">
            <v>777344</v>
          </cell>
          <cell r="K9">
            <v>-841911</v>
          </cell>
          <cell r="L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-218771</v>
          </cell>
          <cell r="J10">
            <v>-444449</v>
          </cell>
          <cell r="K10">
            <v>0</v>
          </cell>
          <cell r="L10">
            <v>-663220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16890</v>
          </cell>
          <cell r="F13">
            <v>-336189</v>
          </cell>
          <cell r="H13">
            <v>-14019</v>
          </cell>
          <cell r="I13">
            <v>284207</v>
          </cell>
          <cell r="J13">
            <v>1878584</v>
          </cell>
          <cell r="K13">
            <v>955308</v>
          </cell>
          <cell r="L13">
            <v>3163619</v>
          </cell>
        </row>
        <row r="15">
          <cell r="B15">
            <v>0</v>
          </cell>
          <cell r="C15">
            <v>0</v>
          </cell>
          <cell r="D15">
            <v>0</v>
          </cell>
          <cell r="E15" t="str">
            <v>-</v>
          </cell>
          <cell r="F15" t="str">
            <v>-</v>
          </cell>
          <cell r="H15" t="str">
            <v>-</v>
          </cell>
          <cell r="I15" t="str">
            <v>-</v>
          </cell>
          <cell r="J15" t="str">
            <v>-</v>
          </cell>
          <cell r="K15">
            <v>1489983</v>
          </cell>
          <cell r="L15">
            <v>1489983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-1282</v>
          </cell>
          <cell r="F16">
            <v>-166931</v>
          </cell>
          <cell r="H16">
            <v>18</v>
          </cell>
          <cell r="I16" t="str">
            <v>-</v>
          </cell>
          <cell r="J16" t="str">
            <v>-</v>
          </cell>
          <cell r="K16" t="str">
            <v>-</v>
          </cell>
          <cell r="L16">
            <v>-168195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77200</v>
          </cell>
          <cell r="J18">
            <v>878108</v>
          </cell>
          <cell r="K18">
            <v>-955308</v>
          </cell>
          <cell r="L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-107003</v>
          </cell>
          <cell r="J19">
            <v>-682545</v>
          </cell>
          <cell r="K19">
            <v>0</v>
          </cell>
          <cell r="L19">
            <v>-789548</v>
          </cell>
        </row>
      </sheetData>
      <sheetData sheetId="5">
        <row r="6">
          <cell r="C6">
            <v>1489983</v>
          </cell>
          <cell r="D6">
            <v>955308</v>
          </cell>
        </row>
        <row r="8">
          <cell r="C8">
            <v>473624</v>
          </cell>
          <cell r="D8">
            <v>456387</v>
          </cell>
        </row>
        <row r="9">
          <cell r="C9">
            <v>-1326</v>
          </cell>
          <cell r="D9">
            <v>903</v>
          </cell>
        </row>
        <row r="10">
          <cell r="C10">
            <v>115416</v>
          </cell>
          <cell r="D10">
            <v>36650</v>
          </cell>
        </row>
        <row r="11">
          <cell r="C11">
            <v>12706</v>
          </cell>
          <cell r="D11">
            <v>7372</v>
          </cell>
        </row>
        <row r="12">
          <cell r="C12">
            <v>188087</v>
          </cell>
          <cell r="D12">
            <v>155559</v>
          </cell>
        </row>
        <row r="13">
          <cell r="C13">
            <v>8041</v>
          </cell>
          <cell r="D13">
            <v>14267</v>
          </cell>
        </row>
        <row r="14">
          <cell r="C14">
            <v>-351</v>
          </cell>
          <cell r="D14">
            <v>-422</v>
          </cell>
        </row>
        <row r="15">
          <cell r="C15">
            <v>-74896</v>
          </cell>
          <cell r="D15">
            <v>-22587</v>
          </cell>
        </row>
        <row r="16">
          <cell r="C16">
            <v>42394</v>
          </cell>
          <cell r="D16">
            <v>40739</v>
          </cell>
        </row>
        <row r="17">
          <cell r="C17">
            <v>-8822</v>
          </cell>
          <cell r="D17">
            <v>14863</v>
          </cell>
        </row>
        <row r="18">
          <cell r="C18">
            <v>-139378</v>
          </cell>
          <cell r="D18">
            <v>-92716</v>
          </cell>
        </row>
        <row r="19">
          <cell r="C19">
            <v>177790</v>
          </cell>
          <cell r="D19">
            <v>118062</v>
          </cell>
        </row>
        <row r="20">
          <cell r="C20">
            <v>3395</v>
          </cell>
          <cell r="D20">
            <v>6263</v>
          </cell>
        </row>
        <row r="21">
          <cell r="C21">
            <v>379690</v>
          </cell>
          <cell r="D21">
            <v>194898</v>
          </cell>
        </row>
        <row r="25">
          <cell r="C25">
            <v>-1213698</v>
          </cell>
          <cell r="D25">
            <v>-374652</v>
          </cell>
        </row>
        <row r="26">
          <cell r="C26">
            <v>-129440</v>
          </cell>
          <cell r="D26">
            <v>-77448</v>
          </cell>
        </row>
        <row r="27">
          <cell r="C27">
            <v>-42968</v>
          </cell>
          <cell r="D27">
            <v>-23885</v>
          </cell>
        </row>
        <row r="28">
          <cell r="C28">
            <v>1211171</v>
          </cell>
          <cell r="D28">
            <v>302813</v>
          </cell>
        </row>
        <row r="29">
          <cell r="C29">
            <v>-195396</v>
          </cell>
          <cell r="D29">
            <v>16439</v>
          </cell>
        </row>
        <row r="30">
          <cell r="C30">
            <v>37753</v>
          </cell>
          <cell r="D30">
            <v>54598</v>
          </cell>
        </row>
        <row r="34">
          <cell r="C34">
            <v>-164923</v>
          </cell>
          <cell r="D34">
            <v>-118674</v>
          </cell>
        </row>
        <row r="35">
          <cell r="C35">
            <v>127813</v>
          </cell>
          <cell r="D35">
            <v>93596</v>
          </cell>
        </row>
        <row r="36">
          <cell r="C36">
            <v>-10442</v>
          </cell>
          <cell r="D36">
            <v>-14522</v>
          </cell>
        </row>
        <row r="37">
          <cell r="C37">
            <v>-116290</v>
          </cell>
          <cell r="D37">
            <v>-110259</v>
          </cell>
        </row>
        <row r="38">
          <cell r="C38">
            <v>-11364</v>
          </cell>
          <cell r="D38">
            <v>-21147</v>
          </cell>
        </row>
        <row r="42">
          <cell r="C42">
            <v>571</v>
          </cell>
          <cell r="D42">
            <v>10425</v>
          </cell>
        </row>
        <row r="43">
          <cell r="C43">
            <v>-590897</v>
          </cell>
          <cell r="D43">
            <v>-419075</v>
          </cell>
        </row>
        <row r="44">
          <cell r="C44">
            <v>-215383</v>
          </cell>
          <cell r="D44">
            <v>-90710</v>
          </cell>
        </row>
        <row r="45">
          <cell r="C45">
            <v>-132959</v>
          </cell>
          <cell r="D45">
            <v>-86777</v>
          </cell>
        </row>
        <row r="46">
          <cell r="C46">
            <v>351</v>
          </cell>
          <cell r="D46">
            <v>422</v>
          </cell>
        </row>
        <row r="50">
          <cell r="C50">
            <v>2304890</v>
          </cell>
          <cell r="D50">
            <v>1780922</v>
          </cell>
        </row>
        <row r="51">
          <cell r="C51">
            <v>-2141327</v>
          </cell>
          <cell r="D51">
            <v>-1911685</v>
          </cell>
        </row>
        <row r="52">
          <cell r="C52">
            <v>-789548</v>
          </cell>
          <cell r="D52">
            <v>-663220</v>
          </cell>
        </row>
        <row r="53">
          <cell r="C53">
            <v>-52251</v>
          </cell>
          <cell r="D53">
            <v>-46622</v>
          </cell>
        </row>
        <row r="54">
          <cell r="C54">
            <v>72361</v>
          </cell>
          <cell r="D54">
            <v>22311</v>
          </cell>
        </row>
        <row r="58">
          <cell r="C58">
            <v>1188540</v>
          </cell>
          <cell r="D58">
            <v>980144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0"/>
  <sheetViews>
    <sheetView showGridLines="0" view="pageBreakPreview" topLeftCell="A4" zoomScale="85" zoomScaleNormal="100" zoomScaleSheetLayoutView="85" workbookViewId="0">
      <selection sqref="A1:D29"/>
    </sheetView>
  </sheetViews>
  <sheetFormatPr defaultColWidth="9.140625" defaultRowHeight="12"/>
  <cols>
    <col min="1" max="1" width="41.140625" style="18" customWidth="1"/>
    <col min="2" max="2" width="11.140625" style="18" customWidth="1"/>
    <col min="3" max="4" width="19.85546875" style="18" customWidth="1"/>
    <col min="5" max="5" width="9.140625" style="18"/>
    <col min="6" max="6" width="36.5703125" style="18" bestFit="1" customWidth="1"/>
    <col min="7" max="16384" width="9.140625" style="18"/>
  </cols>
  <sheetData>
    <row r="1" spans="1:4" ht="25.7" customHeight="1">
      <c r="A1" s="71" t="s">
        <v>151</v>
      </c>
      <c r="B1" s="72"/>
      <c r="C1" s="72"/>
      <c r="D1" s="72"/>
    </row>
    <row r="2" spans="1:4" ht="35.25" customHeight="1">
      <c r="A2" s="73"/>
      <c r="B2" s="73"/>
      <c r="C2" s="26" t="s">
        <v>152</v>
      </c>
      <c r="D2" s="26" t="s">
        <v>56</v>
      </c>
    </row>
    <row r="3" spans="1:4" s="16" customFormat="1" ht="13.5" customHeight="1">
      <c r="A3" s="74" t="s">
        <v>50</v>
      </c>
      <c r="B3" s="75" t="s">
        <v>26</v>
      </c>
      <c r="C3" s="76" t="s">
        <v>153</v>
      </c>
      <c r="D3" s="76" t="s">
        <v>52</v>
      </c>
    </row>
    <row r="4" spans="1:4" ht="26.25" customHeight="1">
      <c r="A4" s="77" t="s">
        <v>0</v>
      </c>
      <c r="B4" s="78"/>
      <c r="C4" s="79"/>
      <c r="D4" s="80"/>
    </row>
    <row r="5" spans="1:4" ht="20.25" customHeight="1">
      <c r="A5" s="81" t="s">
        <v>1</v>
      </c>
      <c r="B5" s="82"/>
      <c r="C5" s="82">
        <f>SUM(C7:C17)</f>
        <v>6827040</v>
      </c>
      <c r="D5" s="82">
        <f>SUM(D7:D17)</f>
        <v>4675977</v>
      </c>
    </row>
    <row r="6" spans="1:4" ht="8.25" customHeight="1">
      <c r="A6" s="83"/>
      <c r="B6" s="84"/>
      <c r="C6" s="85"/>
      <c r="D6" s="86"/>
    </row>
    <row r="7" spans="1:4" ht="12.95" customHeight="1">
      <c r="A7" s="83" t="s">
        <v>2</v>
      </c>
      <c r="B7" s="84">
        <f>+[1]Varlıklar!B7</f>
        <v>4</v>
      </c>
      <c r="C7" s="86">
        <f>[1]Varlıklar!C7</f>
        <v>1805945</v>
      </c>
      <c r="D7" s="86">
        <f>[1]Varlıklar!D7</f>
        <v>1189033</v>
      </c>
    </row>
    <row r="8" spans="1:4" ht="12.95" customHeight="1">
      <c r="A8" s="83" t="s">
        <v>3</v>
      </c>
      <c r="B8" s="84"/>
      <c r="C8" s="86"/>
      <c r="D8" s="86"/>
    </row>
    <row r="9" spans="1:4" ht="12.95" customHeight="1">
      <c r="A9" s="83" t="s">
        <v>4</v>
      </c>
      <c r="B9" s="84">
        <f>+[1]Varlıklar!B9</f>
        <v>26</v>
      </c>
      <c r="C9" s="86">
        <f>[1]Varlıklar!C9</f>
        <v>2057267</v>
      </c>
      <c r="D9" s="86">
        <f>[1]Varlıklar!D9</f>
        <v>1362949</v>
      </c>
    </row>
    <row r="10" spans="1:4" ht="12.95" customHeight="1">
      <c r="A10" s="83" t="s">
        <v>38</v>
      </c>
      <c r="B10" s="84">
        <f>+[1]Varlıklar!B10</f>
        <v>7</v>
      </c>
      <c r="C10" s="86">
        <f>[1]Varlıklar!C10</f>
        <v>1299746</v>
      </c>
      <c r="D10" s="86">
        <f>[1]Varlıklar!D10</f>
        <v>794771</v>
      </c>
    </row>
    <row r="11" spans="1:4" ht="12.95" customHeight="1">
      <c r="A11" s="83" t="s">
        <v>5</v>
      </c>
      <c r="B11" s="84"/>
      <c r="C11" s="86"/>
      <c r="D11" s="86"/>
    </row>
    <row r="12" spans="1:4" ht="12.95" customHeight="1">
      <c r="A12" s="83" t="s">
        <v>38</v>
      </c>
      <c r="B12" s="84">
        <f>+[1]Varlıklar!B12</f>
        <v>8</v>
      </c>
      <c r="C12" s="86">
        <f>[1]Varlıklar!C12</f>
        <v>521</v>
      </c>
      <c r="D12" s="86">
        <f>[1]Varlıklar!D12</f>
        <v>504</v>
      </c>
    </row>
    <row r="13" spans="1:4" ht="12.95" customHeight="1">
      <c r="A13" s="83" t="s">
        <v>6</v>
      </c>
      <c r="B13" s="84">
        <f>+[1]Varlıklar!B13</f>
        <v>9</v>
      </c>
      <c r="C13" s="86">
        <f>[1]Varlıklar!C13</f>
        <v>1152490</v>
      </c>
      <c r="D13" s="86">
        <f>[1]Varlıklar!D13</f>
        <v>1054426</v>
      </c>
    </row>
    <row r="14" spans="1:4" ht="12.95" customHeight="1">
      <c r="A14" s="83" t="s">
        <v>53</v>
      </c>
      <c r="B14" s="84">
        <f>+[1]Varlıklar!B14</f>
        <v>12</v>
      </c>
      <c r="C14" s="86">
        <f>[1]Varlıklar!C14</f>
        <v>101979</v>
      </c>
      <c r="D14" s="86">
        <f>[1]Varlıklar!D14</f>
        <v>59011</v>
      </c>
    </row>
    <row r="15" spans="1:4" ht="12.95" customHeight="1">
      <c r="A15" s="83" t="s">
        <v>7</v>
      </c>
      <c r="B15" s="84">
        <f>+[1]Varlıklar!B15</f>
        <v>16</v>
      </c>
      <c r="C15" s="86">
        <f>[1]Varlıklar!C15</f>
        <v>404561</v>
      </c>
      <c r="D15" s="86">
        <f>[1]Varlıklar!D15</f>
        <v>213526</v>
      </c>
    </row>
    <row r="16" spans="1:4" ht="12.95" customHeight="1">
      <c r="A16" s="18" t="s">
        <v>48</v>
      </c>
      <c r="B16" s="84">
        <f>+[1]Varlıklar!B16</f>
        <v>24</v>
      </c>
      <c r="C16" s="86" t="str">
        <f>[1]Varlıklar!C16</f>
        <v>-</v>
      </c>
      <c r="D16" s="86">
        <f>[1]Varlıklar!D16</f>
        <v>1757</v>
      </c>
    </row>
    <row r="17" spans="1:4" ht="12.95" customHeight="1">
      <c r="A17" s="18" t="s">
        <v>164</v>
      </c>
      <c r="B17" s="84">
        <f>+[1]Varlıklar!B17</f>
        <v>28</v>
      </c>
      <c r="C17" s="86">
        <f>[1]Varlıklar!C17</f>
        <v>4531</v>
      </c>
      <c r="D17" s="86" t="str">
        <f>[1]Varlıklar!D17</f>
        <v>-</v>
      </c>
    </row>
    <row r="18" spans="1:4" ht="9.1999999999999993" customHeight="1">
      <c r="A18" s="87"/>
      <c r="B18" s="88"/>
      <c r="C18" s="19"/>
      <c r="D18" s="5"/>
    </row>
    <row r="19" spans="1:4" ht="20.25" customHeight="1">
      <c r="A19" s="81" t="s">
        <v>8</v>
      </c>
      <c r="B19" s="82"/>
      <c r="C19" s="82">
        <f>SUM(C21:C27)</f>
        <v>5184700</v>
      </c>
      <c r="D19" s="82">
        <f>SUM(D21:D27)</f>
        <v>4610175</v>
      </c>
    </row>
    <row r="20" spans="1:4" ht="8.25" customHeight="1">
      <c r="A20" s="83"/>
      <c r="B20" s="84"/>
      <c r="C20" s="25"/>
      <c r="D20" s="35"/>
    </row>
    <row r="21" spans="1:4" ht="12.95" customHeight="1">
      <c r="A21" s="83" t="s">
        <v>54</v>
      </c>
      <c r="B21" s="84">
        <f>+[1]Varlıklar!B21</f>
        <v>5</v>
      </c>
      <c r="C21" s="86">
        <f>[1]Varlıklar!C21</f>
        <v>17406</v>
      </c>
      <c r="D21" s="86">
        <f>[1]Varlıklar!D21</f>
        <v>18756</v>
      </c>
    </row>
    <row r="22" spans="1:4" ht="12.95" customHeight="1">
      <c r="A22" s="83" t="s">
        <v>3</v>
      </c>
      <c r="B22" s="84"/>
      <c r="C22" s="86"/>
      <c r="D22" s="86"/>
    </row>
    <row r="23" spans="1:4" ht="12.95" customHeight="1">
      <c r="A23" s="83" t="s">
        <v>38</v>
      </c>
      <c r="B23" s="84">
        <f>+[1]Varlıklar!B23</f>
        <v>7</v>
      </c>
      <c r="C23" s="86">
        <f>[1]Varlıklar!C23</f>
        <v>3002</v>
      </c>
      <c r="D23" s="86">
        <f>[1]Varlıklar!D23</f>
        <v>1464</v>
      </c>
    </row>
    <row r="24" spans="1:4" ht="12.95" customHeight="1">
      <c r="A24" s="83" t="s">
        <v>27</v>
      </c>
      <c r="B24" s="84">
        <f>+[1]Varlıklar!B24</f>
        <v>10</v>
      </c>
      <c r="C24" s="86">
        <f>[1]Varlıklar!C24</f>
        <v>3536220</v>
      </c>
      <c r="D24" s="86">
        <f>[1]Varlıklar!D24</f>
        <v>3302745</v>
      </c>
    </row>
    <row r="25" spans="1:4" ht="12.95" customHeight="1">
      <c r="A25" s="83" t="s">
        <v>55</v>
      </c>
      <c r="B25" s="84">
        <f>+[1]Varlıklar!B25</f>
        <v>11</v>
      </c>
      <c r="C25" s="86">
        <f>[1]Varlıklar!C25</f>
        <v>690337</v>
      </c>
      <c r="D25" s="86">
        <f>[1]Varlıklar!D25</f>
        <v>552563</v>
      </c>
    </row>
    <row r="26" spans="1:4" ht="12.95" customHeight="1">
      <c r="A26" s="83" t="s">
        <v>53</v>
      </c>
      <c r="B26" s="84">
        <f>+[1]Varlıklar!B26</f>
        <v>12</v>
      </c>
      <c r="C26" s="86">
        <f>[1]Varlıklar!C26</f>
        <v>311292</v>
      </c>
      <c r="D26" s="86">
        <f>[1]Varlıklar!D26</f>
        <v>178333</v>
      </c>
    </row>
    <row r="27" spans="1:4" ht="12.95" customHeight="1">
      <c r="A27" s="83" t="s">
        <v>9</v>
      </c>
      <c r="B27" s="84">
        <f>+[1]Varlıklar!B27</f>
        <v>24</v>
      </c>
      <c r="C27" s="86">
        <f>[1]Varlıklar!C27</f>
        <v>626443</v>
      </c>
      <c r="D27" s="86">
        <f>[1]Varlıklar!D27</f>
        <v>556314</v>
      </c>
    </row>
    <row r="28" spans="1:4">
      <c r="A28" s="72"/>
      <c r="B28" s="87"/>
      <c r="C28" s="89"/>
      <c r="D28" s="90"/>
    </row>
    <row r="29" spans="1:4" ht="21" customHeight="1" thickBot="1">
      <c r="A29" s="91" t="s">
        <v>10</v>
      </c>
      <c r="B29" s="91"/>
      <c r="C29" s="92">
        <f>+C5+C19</f>
        <v>12011740</v>
      </c>
      <c r="D29" s="92">
        <f>+D5+D19</f>
        <v>9286152</v>
      </c>
    </row>
    <row r="30" spans="1:4" ht="12.75" thickTop="1"/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0"/>
  <sheetViews>
    <sheetView showGridLines="0" view="pageBreakPreview" topLeftCell="A7" zoomScale="85" zoomScaleNormal="100" zoomScaleSheetLayoutView="85" workbookViewId="0">
      <selection sqref="A1:D48"/>
    </sheetView>
  </sheetViews>
  <sheetFormatPr defaultRowHeight="12"/>
  <cols>
    <col min="1" max="1" width="45.85546875" style="9" customWidth="1"/>
    <col min="2" max="2" width="6.42578125" style="9" customWidth="1"/>
    <col min="3" max="4" width="19.85546875" style="15" customWidth="1"/>
    <col min="5" max="256" width="9.140625" style="9"/>
    <col min="257" max="257" width="35.85546875" style="9" bestFit="1" customWidth="1"/>
    <col min="258" max="258" width="11" style="9" customWidth="1"/>
    <col min="259" max="260" width="15" style="9" customWidth="1"/>
    <col min="261" max="512" width="9.140625" style="9"/>
    <col min="513" max="513" width="35.85546875" style="9" bestFit="1" customWidth="1"/>
    <col min="514" max="514" width="11" style="9" customWidth="1"/>
    <col min="515" max="516" width="15" style="9" customWidth="1"/>
    <col min="517" max="768" width="9.140625" style="9"/>
    <col min="769" max="769" width="35.85546875" style="9" bestFit="1" customWidth="1"/>
    <col min="770" max="770" width="11" style="9" customWidth="1"/>
    <col min="771" max="772" width="15" style="9" customWidth="1"/>
    <col min="773" max="1024" width="9.140625" style="9"/>
    <col min="1025" max="1025" width="35.85546875" style="9" bestFit="1" customWidth="1"/>
    <col min="1026" max="1026" width="11" style="9" customWidth="1"/>
    <col min="1027" max="1028" width="15" style="9" customWidth="1"/>
    <col min="1029" max="1280" width="9.140625" style="9"/>
    <col min="1281" max="1281" width="35.85546875" style="9" bestFit="1" customWidth="1"/>
    <col min="1282" max="1282" width="11" style="9" customWidth="1"/>
    <col min="1283" max="1284" width="15" style="9" customWidth="1"/>
    <col min="1285" max="1536" width="9.140625" style="9"/>
    <col min="1537" max="1537" width="35.85546875" style="9" bestFit="1" customWidth="1"/>
    <col min="1538" max="1538" width="11" style="9" customWidth="1"/>
    <col min="1539" max="1540" width="15" style="9" customWidth="1"/>
    <col min="1541" max="1792" width="9.140625" style="9"/>
    <col min="1793" max="1793" width="35.85546875" style="9" bestFit="1" customWidth="1"/>
    <col min="1794" max="1794" width="11" style="9" customWidth="1"/>
    <col min="1795" max="1796" width="15" style="9" customWidth="1"/>
    <col min="1797" max="2048" width="9.140625" style="9"/>
    <col min="2049" max="2049" width="35.85546875" style="9" bestFit="1" customWidth="1"/>
    <col min="2050" max="2050" width="11" style="9" customWidth="1"/>
    <col min="2051" max="2052" width="15" style="9" customWidth="1"/>
    <col min="2053" max="2304" width="9.140625" style="9"/>
    <col min="2305" max="2305" width="35.85546875" style="9" bestFit="1" customWidth="1"/>
    <col min="2306" max="2306" width="11" style="9" customWidth="1"/>
    <col min="2307" max="2308" width="15" style="9" customWidth="1"/>
    <col min="2309" max="2560" width="9.140625" style="9"/>
    <col min="2561" max="2561" width="35.85546875" style="9" bestFit="1" customWidth="1"/>
    <col min="2562" max="2562" width="11" style="9" customWidth="1"/>
    <col min="2563" max="2564" width="15" style="9" customWidth="1"/>
    <col min="2565" max="2816" width="9.140625" style="9"/>
    <col min="2817" max="2817" width="35.85546875" style="9" bestFit="1" customWidth="1"/>
    <col min="2818" max="2818" width="11" style="9" customWidth="1"/>
    <col min="2819" max="2820" width="15" style="9" customWidth="1"/>
    <col min="2821" max="3072" width="9.140625" style="9"/>
    <col min="3073" max="3073" width="35.85546875" style="9" bestFit="1" customWidth="1"/>
    <col min="3074" max="3074" width="11" style="9" customWidth="1"/>
    <col min="3075" max="3076" width="15" style="9" customWidth="1"/>
    <col min="3077" max="3328" width="9.140625" style="9"/>
    <col min="3329" max="3329" width="35.85546875" style="9" bestFit="1" customWidth="1"/>
    <col min="3330" max="3330" width="11" style="9" customWidth="1"/>
    <col min="3331" max="3332" width="15" style="9" customWidth="1"/>
    <col min="3333" max="3584" width="9.140625" style="9"/>
    <col min="3585" max="3585" width="35.85546875" style="9" bestFit="1" customWidth="1"/>
    <col min="3586" max="3586" width="11" style="9" customWidth="1"/>
    <col min="3587" max="3588" width="15" style="9" customWidth="1"/>
    <col min="3589" max="3840" width="9.140625" style="9"/>
    <col min="3841" max="3841" width="35.85546875" style="9" bestFit="1" customWidth="1"/>
    <col min="3842" max="3842" width="11" style="9" customWidth="1"/>
    <col min="3843" max="3844" width="15" style="9" customWidth="1"/>
    <col min="3845" max="4096" width="9.140625" style="9"/>
    <col min="4097" max="4097" width="35.85546875" style="9" bestFit="1" customWidth="1"/>
    <col min="4098" max="4098" width="11" style="9" customWidth="1"/>
    <col min="4099" max="4100" width="15" style="9" customWidth="1"/>
    <col min="4101" max="4352" width="9.140625" style="9"/>
    <col min="4353" max="4353" width="35.85546875" style="9" bestFit="1" customWidth="1"/>
    <col min="4354" max="4354" width="11" style="9" customWidth="1"/>
    <col min="4355" max="4356" width="15" style="9" customWidth="1"/>
    <col min="4357" max="4608" width="9.140625" style="9"/>
    <col min="4609" max="4609" width="35.85546875" style="9" bestFit="1" customWidth="1"/>
    <col min="4610" max="4610" width="11" style="9" customWidth="1"/>
    <col min="4611" max="4612" width="15" style="9" customWidth="1"/>
    <col min="4613" max="4864" width="9.140625" style="9"/>
    <col min="4865" max="4865" width="35.85546875" style="9" bestFit="1" customWidth="1"/>
    <col min="4866" max="4866" width="11" style="9" customWidth="1"/>
    <col min="4867" max="4868" width="15" style="9" customWidth="1"/>
    <col min="4869" max="5120" width="9.140625" style="9"/>
    <col min="5121" max="5121" width="35.85546875" style="9" bestFit="1" customWidth="1"/>
    <col min="5122" max="5122" width="11" style="9" customWidth="1"/>
    <col min="5123" max="5124" width="15" style="9" customWidth="1"/>
    <col min="5125" max="5376" width="9.140625" style="9"/>
    <col min="5377" max="5377" width="35.85546875" style="9" bestFit="1" customWidth="1"/>
    <col min="5378" max="5378" width="11" style="9" customWidth="1"/>
    <col min="5379" max="5380" width="15" style="9" customWidth="1"/>
    <col min="5381" max="5632" width="9.140625" style="9"/>
    <col min="5633" max="5633" width="35.85546875" style="9" bestFit="1" customWidth="1"/>
    <col min="5634" max="5634" width="11" style="9" customWidth="1"/>
    <col min="5635" max="5636" width="15" style="9" customWidth="1"/>
    <col min="5637" max="5888" width="9.140625" style="9"/>
    <col min="5889" max="5889" width="35.85546875" style="9" bestFit="1" customWidth="1"/>
    <col min="5890" max="5890" width="11" style="9" customWidth="1"/>
    <col min="5891" max="5892" width="15" style="9" customWidth="1"/>
    <col min="5893" max="6144" width="9.140625" style="9"/>
    <col min="6145" max="6145" width="35.85546875" style="9" bestFit="1" customWidth="1"/>
    <col min="6146" max="6146" width="11" style="9" customWidth="1"/>
    <col min="6147" max="6148" width="15" style="9" customWidth="1"/>
    <col min="6149" max="6400" width="9.140625" style="9"/>
    <col min="6401" max="6401" width="35.85546875" style="9" bestFit="1" customWidth="1"/>
    <col min="6402" max="6402" width="11" style="9" customWidth="1"/>
    <col min="6403" max="6404" width="15" style="9" customWidth="1"/>
    <col min="6405" max="6656" width="9.140625" style="9"/>
    <col min="6657" max="6657" width="35.85546875" style="9" bestFit="1" customWidth="1"/>
    <col min="6658" max="6658" width="11" style="9" customWidth="1"/>
    <col min="6659" max="6660" width="15" style="9" customWidth="1"/>
    <col min="6661" max="6912" width="9.140625" style="9"/>
    <col min="6913" max="6913" width="35.85546875" style="9" bestFit="1" customWidth="1"/>
    <col min="6914" max="6914" width="11" style="9" customWidth="1"/>
    <col min="6915" max="6916" width="15" style="9" customWidth="1"/>
    <col min="6917" max="7168" width="9.140625" style="9"/>
    <col min="7169" max="7169" width="35.85546875" style="9" bestFit="1" customWidth="1"/>
    <col min="7170" max="7170" width="11" style="9" customWidth="1"/>
    <col min="7171" max="7172" width="15" style="9" customWidth="1"/>
    <col min="7173" max="7424" width="9.140625" style="9"/>
    <col min="7425" max="7425" width="35.85546875" style="9" bestFit="1" customWidth="1"/>
    <col min="7426" max="7426" width="11" style="9" customWidth="1"/>
    <col min="7427" max="7428" width="15" style="9" customWidth="1"/>
    <col min="7429" max="7680" width="9.140625" style="9"/>
    <col min="7681" max="7681" width="35.85546875" style="9" bestFit="1" customWidth="1"/>
    <col min="7682" max="7682" width="11" style="9" customWidth="1"/>
    <col min="7683" max="7684" width="15" style="9" customWidth="1"/>
    <col min="7685" max="7936" width="9.140625" style="9"/>
    <col min="7937" max="7937" width="35.85546875" style="9" bestFit="1" customWidth="1"/>
    <col min="7938" max="7938" width="11" style="9" customWidth="1"/>
    <col min="7939" max="7940" width="15" style="9" customWidth="1"/>
    <col min="7941" max="8192" width="9.140625" style="9"/>
    <col min="8193" max="8193" width="35.85546875" style="9" bestFit="1" customWidth="1"/>
    <col min="8194" max="8194" width="11" style="9" customWidth="1"/>
    <col min="8195" max="8196" width="15" style="9" customWidth="1"/>
    <col min="8197" max="8448" width="9.140625" style="9"/>
    <col min="8449" max="8449" width="35.85546875" style="9" bestFit="1" customWidth="1"/>
    <col min="8450" max="8450" width="11" style="9" customWidth="1"/>
    <col min="8451" max="8452" width="15" style="9" customWidth="1"/>
    <col min="8453" max="8704" width="9.140625" style="9"/>
    <col min="8705" max="8705" width="35.85546875" style="9" bestFit="1" customWidth="1"/>
    <col min="8706" max="8706" width="11" style="9" customWidth="1"/>
    <col min="8707" max="8708" width="15" style="9" customWidth="1"/>
    <col min="8709" max="8960" width="9.140625" style="9"/>
    <col min="8961" max="8961" width="35.85546875" style="9" bestFit="1" customWidth="1"/>
    <col min="8962" max="8962" width="11" style="9" customWidth="1"/>
    <col min="8963" max="8964" width="15" style="9" customWidth="1"/>
    <col min="8965" max="9216" width="9.140625" style="9"/>
    <col min="9217" max="9217" width="35.85546875" style="9" bestFit="1" customWidth="1"/>
    <col min="9218" max="9218" width="11" style="9" customWidth="1"/>
    <col min="9219" max="9220" width="15" style="9" customWidth="1"/>
    <col min="9221" max="9472" width="9.140625" style="9"/>
    <col min="9473" max="9473" width="35.85546875" style="9" bestFit="1" customWidth="1"/>
    <col min="9474" max="9474" width="11" style="9" customWidth="1"/>
    <col min="9475" max="9476" width="15" style="9" customWidth="1"/>
    <col min="9477" max="9728" width="9.140625" style="9"/>
    <col min="9729" max="9729" width="35.85546875" style="9" bestFit="1" customWidth="1"/>
    <col min="9730" max="9730" width="11" style="9" customWidth="1"/>
    <col min="9731" max="9732" width="15" style="9" customWidth="1"/>
    <col min="9733" max="9984" width="9.140625" style="9"/>
    <col min="9985" max="9985" width="35.85546875" style="9" bestFit="1" customWidth="1"/>
    <col min="9986" max="9986" width="11" style="9" customWidth="1"/>
    <col min="9987" max="9988" width="15" style="9" customWidth="1"/>
    <col min="9989" max="10240" width="9.140625" style="9"/>
    <col min="10241" max="10241" width="35.85546875" style="9" bestFit="1" customWidth="1"/>
    <col min="10242" max="10242" width="11" style="9" customWidth="1"/>
    <col min="10243" max="10244" width="15" style="9" customWidth="1"/>
    <col min="10245" max="10496" width="9.140625" style="9"/>
    <col min="10497" max="10497" width="35.85546875" style="9" bestFit="1" customWidth="1"/>
    <col min="10498" max="10498" width="11" style="9" customWidth="1"/>
    <col min="10499" max="10500" width="15" style="9" customWidth="1"/>
    <col min="10501" max="10752" width="9.140625" style="9"/>
    <col min="10753" max="10753" width="35.85546875" style="9" bestFit="1" customWidth="1"/>
    <col min="10754" max="10754" width="11" style="9" customWidth="1"/>
    <col min="10755" max="10756" width="15" style="9" customWidth="1"/>
    <col min="10757" max="11008" width="9.140625" style="9"/>
    <col min="11009" max="11009" width="35.85546875" style="9" bestFit="1" customWidth="1"/>
    <col min="11010" max="11010" width="11" style="9" customWidth="1"/>
    <col min="11011" max="11012" width="15" style="9" customWidth="1"/>
    <col min="11013" max="11264" width="9.140625" style="9"/>
    <col min="11265" max="11265" width="35.85546875" style="9" bestFit="1" customWidth="1"/>
    <col min="11266" max="11266" width="11" style="9" customWidth="1"/>
    <col min="11267" max="11268" width="15" style="9" customWidth="1"/>
    <col min="11269" max="11520" width="9.140625" style="9"/>
    <col min="11521" max="11521" width="35.85546875" style="9" bestFit="1" customWidth="1"/>
    <col min="11522" max="11522" width="11" style="9" customWidth="1"/>
    <col min="11523" max="11524" width="15" style="9" customWidth="1"/>
    <col min="11525" max="11776" width="9.140625" style="9"/>
    <col min="11777" max="11777" width="35.85546875" style="9" bestFit="1" customWidth="1"/>
    <col min="11778" max="11778" width="11" style="9" customWidth="1"/>
    <col min="11779" max="11780" width="15" style="9" customWidth="1"/>
    <col min="11781" max="12032" width="9.140625" style="9"/>
    <col min="12033" max="12033" width="35.85546875" style="9" bestFit="1" customWidth="1"/>
    <col min="12034" max="12034" width="11" style="9" customWidth="1"/>
    <col min="12035" max="12036" width="15" style="9" customWidth="1"/>
    <col min="12037" max="12288" width="9.140625" style="9"/>
    <col min="12289" max="12289" width="35.85546875" style="9" bestFit="1" customWidth="1"/>
    <col min="12290" max="12290" width="11" style="9" customWidth="1"/>
    <col min="12291" max="12292" width="15" style="9" customWidth="1"/>
    <col min="12293" max="12544" width="9.140625" style="9"/>
    <col min="12545" max="12545" width="35.85546875" style="9" bestFit="1" customWidth="1"/>
    <col min="12546" max="12546" width="11" style="9" customWidth="1"/>
    <col min="12547" max="12548" width="15" style="9" customWidth="1"/>
    <col min="12549" max="12800" width="9.140625" style="9"/>
    <col min="12801" max="12801" width="35.85546875" style="9" bestFit="1" customWidth="1"/>
    <col min="12802" max="12802" width="11" style="9" customWidth="1"/>
    <col min="12803" max="12804" width="15" style="9" customWidth="1"/>
    <col min="12805" max="13056" width="9.140625" style="9"/>
    <col min="13057" max="13057" width="35.85546875" style="9" bestFit="1" customWidth="1"/>
    <col min="13058" max="13058" width="11" style="9" customWidth="1"/>
    <col min="13059" max="13060" width="15" style="9" customWidth="1"/>
    <col min="13061" max="13312" width="9.140625" style="9"/>
    <col min="13313" max="13313" width="35.85546875" style="9" bestFit="1" customWidth="1"/>
    <col min="13314" max="13314" width="11" style="9" customWidth="1"/>
    <col min="13315" max="13316" width="15" style="9" customWidth="1"/>
    <col min="13317" max="13568" width="9.140625" style="9"/>
    <col min="13569" max="13569" width="35.85546875" style="9" bestFit="1" customWidth="1"/>
    <col min="13570" max="13570" width="11" style="9" customWidth="1"/>
    <col min="13571" max="13572" width="15" style="9" customWidth="1"/>
    <col min="13573" max="13824" width="9.140625" style="9"/>
    <col min="13825" max="13825" width="35.85546875" style="9" bestFit="1" customWidth="1"/>
    <col min="13826" max="13826" width="11" style="9" customWidth="1"/>
    <col min="13827" max="13828" width="15" style="9" customWidth="1"/>
    <col min="13829" max="14080" width="9.140625" style="9"/>
    <col min="14081" max="14081" width="35.85546875" style="9" bestFit="1" customWidth="1"/>
    <col min="14082" max="14082" width="11" style="9" customWidth="1"/>
    <col min="14083" max="14084" width="15" style="9" customWidth="1"/>
    <col min="14085" max="14336" width="9.140625" style="9"/>
    <col min="14337" max="14337" width="35.85546875" style="9" bestFit="1" customWidth="1"/>
    <col min="14338" max="14338" width="11" style="9" customWidth="1"/>
    <col min="14339" max="14340" width="15" style="9" customWidth="1"/>
    <col min="14341" max="14592" width="9.140625" style="9"/>
    <col min="14593" max="14593" width="35.85546875" style="9" bestFit="1" customWidth="1"/>
    <col min="14594" max="14594" width="11" style="9" customWidth="1"/>
    <col min="14595" max="14596" width="15" style="9" customWidth="1"/>
    <col min="14597" max="14848" width="9.140625" style="9"/>
    <col min="14849" max="14849" width="35.85546875" style="9" bestFit="1" customWidth="1"/>
    <col min="14850" max="14850" width="11" style="9" customWidth="1"/>
    <col min="14851" max="14852" width="15" style="9" customWidth="1"/>
    <col min="14853" max="15104" width="9.140625" style="9"/>
    <col min="15105" max="15105" width="35.85546875" style="9" bestFit="1" customWidth="1"/>
    <col min="15106" max="15106" width="11" style="9" customWidth="1"/>
    <col min="15107" max="15108" width="15" style="9" customWidth="1"/>
    <col min="15109" max="15360" width="9.140625" style="9"/>
    <col min="15361" max="15361" width="35.85546875" style="9" bestFit="1" customWidth="1"/>
    <col min="15362" max="15362" width="11" style="9" customWidth="1"/>
    <col min="15363" max="15364" width="15" style="9" customWidth="1"/>
    <col min="15365" max="15616" width="9.140625" style="9"/>
    <col min="15617" max="15617" width="35.85546875" style="9" bestFit="1" customWidth="1"/>
    <col min="15618" max="15618" width="11" style="9" customWidth="1"/>
    <col min="15619" max="15620" width="15" style="9" customWidth="1"/>
    <col min="15621" max="15872" width="9.140625" style="9"/>
    <col min="15873" max="15873" width="35.85546875" style="9" bestFit="1" customWidth="1"/>
    <col min="15874" max="15874" width="11" style="9" customWidth="1"/>
    <col min="15875" max="15876" width="15" style="9" customWidth="1"/>
    <col min="15877" max="16128" width="9.140625" style="9"/>
    <col min="16129" max="16129" width="35.85546875" style="9" bestFit="1" customWidth="1"/>
    <col min="16130" max="16130" width="11" style="9" customWidth="1"/>
    <col min="16131" max="16132" width="15" style="9" customWidth="1"/>
    <col min="16133" max="16384" width="9.140625" style="9"/>
  </cols>
  <sheetData>
    <row r="1" spans="1:8" s="18" customFormat="1" ht="25.7" customHeight="1">
      <c r="A1" s="71" t="str">
        <f>+Assets!A1</f>
        <v>Ford Otomotiv Sanayi A.Ş. Statement of financial position as of 31 December 2017 and 31 December 2016</v>
      </c>
      <c r="B1" s="72"/>
      <c r="C1" s="72"/>
      <c r="D1" s="72"/>
    </row>
    <row r="2" spans="1:8" s="18" customFormat="1" ht="35.25" customHeight="1">
      <c r="A2" s="73"/>
      <c r="B2" s="73"/>
      <c r="C2" s="26" t="str">
        <f>+Assets!C2</f>
        <v>Current period 
Audited</v>
      </c>
      <c r="D2" s="26" t="str">
        <f>+Assets!D2</f>
        <v>Prior period 
Audited</v>
      </c>
    </row>
    <row r="3" spans="1:8" s="16" customFormat="1" ht="14.25" customHeight="1">
      <c r="A3" s="74" t="s">
        <v>50</v>
      </c>
      <c r="B3" s="75" t="s">
        <v>26</v>
      </c>
      <c r="C3" s="76" t="str">
        <f>+Assets!C3</f>
        <v>31 December 2017</v>
      </c>
      <c r="D3" s="76" t="str">
        <f>+Assets!D3</f>
        <v>31 December 2016</v>
      </c>
    </row>
    <row r="4" spans="1:8" ht="24.75" customHeight="1">
      <c r="A4" s="77" t="s">
        <v>11</v>
      </c>
      <c r="B4" s="84"/>
      <c r="C4" s="85"/>
      <c r="D4" s="84"/>
    </row>
    <row r="5" spans="1:8" s="18" customFormat="1" ht="20.25" customHeight="1">
      <c r="A5" s="81" t="s">
        <v>12</v>
      </c>
      <c r="B5" s="82"/>
      <c r="C5" s="82">
        <f>SUM(C8:C21)</f>
        <v>6049677</v>
      </c>
      <c r="D5" s="82">
        <f>SUM(D8:D21)</f>
        <v>4307860</v>
      </c>
    </row>
    <row r="6" spans="1:8" ht="6" customHeight="1">
      <c r="A6" s="93"/>
      <c r="B6" s="94"/>
      <c r="C6" s="95"/>
      <c r="D6" s="96"/>
      <c r="F6" s="54"/>
      <c r="G6" s="54"/>
      <c r="H6" s="54"/>
    </row>
    <row r="7" spans="1:8" ht="12.95" customHeight="1">
      <c r="A7" s="97" t="s">
        <v>39</v>
      </c>
      <c r="B7" s="84"/>
      <c r="C7" s="98"/>
      <c r="D7" s="86"/>
      <c r="F7" s="54"/>
      <c r="G7" s="54"/>
      <c r="H7" s="54"/>
    </row>
    <row r="8" spans="1:8" ht="12.95" customHeight="1">
      <c r="A8" s="99" t="s">
        <v>57</v>
      </c>
      <c r="B8" s="84">
        <f>+[1]Kaynaklar!B8</f>
        <v>6</v>
      </c>
      <c r="C8" s="86">
        <f>[1]Kaynaklar!C8</f>
        <v>1061621</v>
      </c>
      <c r="D8" s="86">
        <f>[1]Kaynaklar!D8</f>
        <v>771572</v>
      </c>
      <c r="F8" s="54"/>
      <c r="G8" s="54"/>
      <c r="H8" s="54"/>
    </row>
    <row r="9" spans="1:8" s="24" customFormat="1" ht="13.9" customHeight="1">
      <c r="A9" s="100" t="s">
        <v>58</v>
      </c>
      <c r="B9" s="84"/>
      <c r="C9" s="86"/>
      <c r="D9" s="86"/>
      <c r="F9" s="54"/>
      <c r="G9" s="54"/>
      <c r="H9" s="54"/>
    </row>
    <row r="10" spans="1:8" ht="12.95" customHeight="1">
      <c r="A10" s="99" t="s">
        <v>57</v>
      </c>
      <c r="B10" s="84">
        <f>+[1]Kaynaklar!B10</f>
        <v>6</v>
      </c>
      <c r="C10" s="86">
        <f>[1]Kaynaklar!C10</f>
        <v>722259</v>
      </c>
      <c r="D10" s="86">
        <f>[1]Kaynaklar!D10</f>
        <v>576703</v>
      </c>
      <c r="F10" s="54"/>
      <c r="G10" s="54"/>
      <c r="H10" s="54"/>
    </row>
    <row r="11" spans="1:8" ht="12.95" customHeight="1">
      <c r="A11" s="97" t="s">
        <v>13</v>
      </c>
      <c r="B11" s="84"/>
      <c r="C11" s="86"/>
      <c r="D11" s="86"/>
      <c r="F11" s="54"/>
      <c r="G11" s="54"/>
      <c r="H11" s="54"/>
    </row>
    <row r="12" spans="1:8" ht="12.95" customHeight="1">
      <c r="A12" s="97" t="s">
        <v>59</v>
      </c>
      <c r="B12" s="84">
        <f>+[1]Kaynaklar!B12</f>
        <v>26</v>
      </c>
      <c r="C12" s="86">
        <f>[1]Kaynaklar!C12</f>
        <v>895559</v>
      </c>
      <c r="D12" s="86">
        <f>[1]Kaynaklar!D12</f>
        <v>794183</v>
      </c>
      <c r="F12" s="54"/>
      <c r="G12" s="54"/>
      <c r="H12" s="54"/>
    </row>
    <row r="13" spans="1:8" ht="12.95" customHeight="1">
      <c r="A13" s="97" t="s">
        <v>60</v>
      </c>
      <c r="B13" s="84">
        <f>+[1]Kaynaklar!B13</f>
        <v>7</v>
      </c>
      <c r="C13" s="86">
        <f>[1]Kaynaklar!C13</f>
        <v>2921390</v>
      </c>
      <c r="D13" s="86">
        <f>[1]Kaynaklar!D13</f>
        <v>1823160</v>
      </c>
      <c r="F13" s="54"/>
      <c r="G13" s="54"/>
      <c r="H13" s="54"/>
    </row>
    <row r="14" spans="1:8" ht="12.95" customHeight="1">
      <c r="A14" s="97" t="s">
        <v>14</v>
      </c>
      <c r="B14" s="84"/>
      <c r="C14" s="86"/>
      <c r="D14" s="86"/>
      <c r="F14" s="54"/>
      <c r="G14" s="54"/>
      <c r="H14" s="54"/>
    </row>
    <row r="15" spans="1:8" ht="12.95" customHeight="1">
      <c r="A15" s="97" t="s">
        <v>59</v>
      </c>
      <c r="B15" s="84">
        <f>+[1]Kaynaklar!B15</f>
        <v>26</v>
      </c>
      <c r="C15" s="86">
        <f>[1]Kaynaklar!C15</f>
        <v>31438</v>
      </c>
      <c r="D15" s="86">
        <f>[1]Kaynaklar!D15</f>
        <v>18763</v>
      </c>
      <c r="F15" s="54"/>
      <c r="G15" s="54"/>
      <c r="H15" s="54"/>
    </row>
    <row r="16" spans="1:8" ht="12.95" customHeight="1">
      <c r="A16" s="97" t="s">
        <v>60</v>
      </c>
      <c r="B16" s="84">
        <f>+[1]Kaynaklar!B16</f>
        <v>8</v>
      </c>
      <c r="C16" s="86">
        <f>[1]Kaynaklar!C16</f>
        <v>56385</v>
      </c>
      <c r="D16" s="86">
        <f>[1]Kaynaklar!D16</f>
        <v>76129</v>
      </c>
      <c r="F16" s="54"/>
      <c r="G16" s="54"/>
      <c r="H16" s="54"/>
    </row>
    <row r="17" spans="1:8" ht="12.95" customHeight="1">
      <c r="A17" s="101" t="s">
        <v>61</v>
      </c>
      <c r="B17" s="84">
        <f>+[1]Kaynaklar!B17</f>
        <v>30</v>
      </c>
      <c r="C17" s="86">
        <f>[1]Kaynaklar!C17</f>
        <v>10929</v>
      </c>
      <c r="D17" s="86">
        <f>[1]Kaynaklar!D17</f>
        <v>8811</v>
      </c>
      <c r="F17" s="54"/>
      <c r="G17" s="54"/>
      <c r="H17" s="54"/>
    </row>
    <row r="18" spans="1:8" ht="12.95" customHeight="1">
      <c r="A18" s="101" t="s">
        <v>62</v>
      </c>
      <c r="B18" s="84"/>
      <c r="C18" s="86"/>
      <c r="D18" s="86"/>
      <c r="F18" s="54"/>
      <c r="G18" s="54"/>
      <c r="H18" s="54"/>
    </row>
    <row r="19" spans="1:8" ht="12.95" customHeight="1">
      <c r="A19" s="99" t="s">
        <v>63</v>
      </c>
      <c r="B19" s="84">
        <f>+[1]Kaynaklar!B19</f>
        <v>13</v>
      </c>
      <c r="C19" s="86">
        <f>[1]Kaynaklar!C19</f>
        <v>159614</v>
      </c>
      <c r="D19" s="86">
        <f>[1]Kaynaklar!D19</f>
        <v>136240</v>
      </c>
      <c r="F19" s="54"/>
      <c r="G19" s="54"/>
      <c r="H19" s="54"/>
    </row>
    <row r="20" spans="1:8" ht="12.95" customHeight="1">
      <c r="A20" s="97" t="s">
        <v>64</v>
      </c>
      <c r="B20" s="84">
        <f>+[1]Kaynaklar!B20</f>
        <v>15</v>
      </c>
      <c r="C20" s="86">
        <f>[1]Kaynaklar!C20</f>
        <v>184092</v>
      </c>
      <c r="D20" s="86">
        <f>[1]Kaynaklar!D20</f>
        <v>102299</v>
      </c>
      <c r="E20" s="11"/>
      <c r="F20" s="54"/>
      <c r="G20" s="54"/>
      <c r="H20" s="54"/>
    </row>
    <row r="21" spans="1:8" ht="12.95" customHeight="1">
      <c r="A21" s="97" t="s">
        <v>51</v>
      </c>
      <c r="B21" s="84">
        <f>+[1]Kaynaklar!B21</f>
        <v>24</v>
      </c>
      <c r="C21" s="86">
        <f>+[1]Kaynaklar!$C$21</f>
        <v>6390</v>
      </c>
      <c r="D21" s="86" t="str">
        <f>+[1]Kaynaklar!$D$21</f>
        <v>-</v>
      </c>
      <c r="E21" s="11"/>
      <c r="F21" s="54"/>
      <c r="G21" s="54"/>
      <c r="H21" s="54"/>
    </row>
    <row r="22" spans="1:8">
      <c r="A22" s="97"/>
      <c r="B22" s="94"/>
      <c r="C22" s="95"/>
      <c r="D22" s="96"/>
      <c r="E22" s="11"/>
      <c r="F22" s="54"/>
      <c r="G22" s="54"/>
      <c r="H22" s="54"/>
    </row>
    <row r="23" spans="1:8" s="18" customFormat="1" ht="20.25" customHeight="1">
      <c r="A23" s="81" t="s">
        <v>15</v>
      </c>
      <c r="B23" s="82"/>
      <c r="C23" s="82">
        <f>SUM(C26:C32)</f>
        <v>2266204</v>
      </c>
      <c r="D23" s="82">
        <f>SUM(D26:D32)</f>
        <v>1814673</v>
      </c>
    </row>
    <row r="24" spans="1:8" ht="6" customHeight="1">
      <c r="A24" s="93"/>
      <c r="B24" s="94"/>
      <c r="C24" s="95"/>
      <c r="D24" s="96"/>
      <c r="E24" s="11"/>
      <c r="F24" s="54"/>
      <c r="G24" s="54"/>
      <c r="H24" s="54"/>
    </row>
    <row r="25" spans="1:8" ht="12.95" customHeight="1">
      <c r="A25" s="97" t="s">
        <v>40</v>
      </c>
      <c r="B25" s="102"/>
      <c r="C25" s="19"/>
      <c r="D25" s="5"/>
      <c r="E25" s="11"/>
      <c r="F25" s="54"/>
      <c r="G25" s="54"/>
      <c r="H25" s="54"/>
    </row>
    <row r="26" spans="1:8" ht="12.95" customHeight="1">
      <c r="A26" s="99" t="s">
        <v>65</v>
      </c>
      <c r="B26" s="84">
        <f>+[1]Kaynaklar!B26</f>
        <v>6</v>
      </c>
      <c r="C26" s="86">
        <f>[1]Kaynaklar!C26</f>
        <v>1820167</v>
      </c>
      <c r="D26" s="86">
        <f>[1]Kaynaklar!D26</f>
        <v>1503855</v>
      </c>
      <c r="E26" s="11"/>
      <c r="F26" s="54"/>
      <c r="G26" s="54"/>
      <c r="H26" s="54"/>
    </row>
    <row r="27" spans="1:8" ht="12.95" customHeight="1">
      <c r="A27" s="99" t="s">
        <v>66</v>
      </c>
      <c r="B27" s="84"/>
      <c r="C27" s="86"/>
      <c r="D27" s="86"/>
      <c r="E27" s="11"/>
      <c r="F27" s="54"/>
      <c r="G27" s="54"/>
      <c r="H27" s="54"/>
    </row>
    <row r="28" spans="1:8" ht="12.95" customHeight="1">
      <c r="A28" s="99" t="s">
        <v>67</v>
      </c>
      <c r="B28" s="84">
        <f>+[1]Kaynaklar!B28</f>
        <v>15</v>
      </c>
      <c r="C28" s="86">
        <f>[1]Kaynaklar!C28</f>
        <v>153484</v>
      </c>
      <c r="D28" s="86">
        <f>[1]Kaynaklar!D28</f>
        <v>130326</v>
      </c>
      <c r="E28" s="11"/>
      <c r="F28" s="54"/>
      <c r="G28" s="54"/>
      <c r="H28" s="54"/>
    </row>
    <row r="29" spans="1:8" ht="12.95" customHeight="1">
      <c r="A29" s="99" t="s">
        <v>63</v>
      </c>
      <c r="B29" s="84">
        <f>+[1]Kaynaklar!B29</f>
        <v>13</v>
      </c>
      <c r="C29" s="86">
        <f>[1]Kaynaklar!C29</f>
        <v>169285</v>
      </c>
      <c r="D29" s="86">
        <f>[1]Kaynaklar!D29</f>
        <v>100115</v>
      </c>
      <c r="E29" s="11"/>
      <c r="F29" s="54"/>
      <c r="G29" s="54"/>
      <c r="H29" s="54"/>
    </row>
    <row r="30" spans="1:8" ht="12.95" customHeight="1">
      <c r="A30" s="99" t="s">
        <v>61</v>
      </c>
      <c r="B30" s="84">
        <f>+[1]Kaynaklar!B30</f>
        <v>30</v>
      </c>
      <c r="C30" s="86">
        <f>[1]Kaynaklar!C30</f>
        <v>7450</v>
      </c>
      <c r="D30" s="86">
        <f>[1]Kaynaklar!D30</f>
        <v>4757</v>
      </c>
      <c r="E30" s="11"/>
      <c r="F30" s="54"/>
      <c r="G30" s="54"/>
      <c r="H30" s="54"/>
    </row>
    <row r="31" spans="1:8" ht="12.95" customHeight="1">
      <c r="A31" s="99" t="s">
        <v>49</v>
      </c>
      <c r="B31" s="84">
        <f>+[1]Kaynaklar!B31</f>
        <v>31</v>
      </c>
      <c r="C31" s="86">
        <f>[1]Kaynaklar!C31</f>
        <v>115631</v>
      </c>
      <c r="D31" s="86">
        <f>[1]Kaynaklar!D31</f>
        <v>75620</v>
      </c>
      <c r="E31" s="11"/>
      <c r="F31" s="54"/>
      <c r="G31" s="54"/>
      <c r="H31" s="54"/>
    </row>
    <row r="32" spans="1:8" ht="12.95" customHeight="1">
      <c r="A32" s="99" t="s">
        <v>165</v>
      </c>
      <c r="B32" s="84">
        <f>+[1]Kaynaklar!B32</f>
        <v>28</v>
      </c>
      <c r="C32" s="86">
        <f>[1]Kaynaklar!C32</f>
        <v>187</v>
      </c>
      <c r="D32" s="86" t="str">
        <f>[1]Kaynaklar!D32</f>
        <v>-</v>
      </c>
      <c r="E32" s="11"/>
      <c r="F32" s="54"/>
      <c r="G32" s="54"/>
      <c r="H32" s="54"/>
    </row>
    <row r="33" spans="1:8" ht="13.5" customHeight="1">
      <c r="A33" s="93"/>
      <c r="B33" s="94"/>
      <c r="C33" s="95"/>
      <c r="D33" s="96"/>
      <c r="E33" s="11"/>
      <c r="F33" s="54"/>
      <c r="G33" s="54"/>
      <c r="H33" s="54"/>
    </row>
    <row r="34" spans="1:8" s="18" customFormat="1" ht="20.25" customHeight="1">
      <c r="A34" s="81" t="s">
        <v>16</v>
      </c>
      <c r="B34" s="82">
        <f>+[1]Kaynaklar!B34</f>
        <v>17</v>
      </c>
      <c r="C34" s="82">
        <f>SUM(C36:C46)</f>
        <v>3695859</v>
      </c>
      <c r="D34" s="82">
        <f>SUM(D36:D46)</f>
        <v>3163619</v>
      </c>
    </row>
    <row r="35" spans="1:8" ht="6.6" customHeight="1">
      <c r="A35" s="103"/>
      <c r="B35" s="104"/>
      <c r="C35" s="19"/>
      <c r="D35" s="5"/>
      <c r="E35" s="11"/>
      <c r="F35" s="54"/>
      <c r="G35" s="54"/>
      <c r="H35" s="54"/>
    </row>
    <row r="36" spans="1:8" ht="12.95" customHeight="1">
      <c r="A36" s="97" t="s">
        <v>68</v>
      </c>
      <c r="B36" s="84"/>
      <c r="C36" s="86">
        <f>[1]Kaynaklar!C36</f>
        <v>350910</v>
      </c>
      <c r="D36" s="86">
        <f>[1]Kaynaklar!D36</f>
        <v>350910</v>
      </c>
      <c r="F36" s="54"/>
      <c r="G36" s="54"/>
      <c r="H36" s="54"/>
    </row>
    <row r="37" spans="1:8" ht="12.95" customHeight="1">
      <c r="A37" s="97" t="s">
        <v>31</v>
      </c>
      <c r="B37" s="84"/>
      <c r="C37" s="86">
        <f>[1]Kaynaklar!C37</f>
        <v>27920</v>
      </c>
      <c r="D37" s="86">
        <f>[1]Kaynaklar!D37</f>
        <v>27920</v>
      </c>
      <c r="F37" s="54"/>
      <c r="G37" s="54"/>
      <c r="H37" s="54"/>
    </row>
    <row r="38" spans="1:8" ht="12.95" customHeight="1">
      <c r="A38" s="97" t="s">
        <v>69</v>
      </c>
      <c r="B38" s="84"/>
      <c r="C38" s="86">
        <f>[1]Kaynaklar!C38</f>
        <v>8</v>
      </c>
      <c r="D38" s="86">
        <f>[1]Kaynaklar!D38</f>
        <v>8</v>
      </c>
      <c r="F38" s="54"/>
      <c r="G38" s="54"/>
      <c r="H38" s="54"/>
    </row>
    <row r="39" spans="1:8" ht="26.1" customHeight="1">
      <c r="A39" s="97" t="s">
        <v>70</v>
      </c>
      <c r="B39" s="84"/>
      <c r="C39" s="54"/>
      <c r="D39" s="54"/>
      <c r="F39" s="54"/>
      <c r="G39" s="54"/>
      <c r="H39" s="54"/>
    </row>
    <row r="40" spans="1:8" ht="24">
      <c r="A40" s="105" t="s">
        <v>148</v>
      </c>
      <c r="B40" s="84"/>
      <c r="C40" s="27">
        <f>[1]Kaynaklar!C40</f>
        <v>-14001</v>
      </c>
      <c r="D40" s="27">
        <f>[1]Kaynaklar!D40</f>
        <v>-14019</v>
      </c>
      <c r="F40" s="54"/>
      <c r="G40" s="54"/>
      <c r="H40" s="54"/>
    </row>
    <row r="41" spans="1:8" ht="26.1" customHeight="1">
      <c r="A41" s="97" t="s">
        <v>71</v>
      </c>
      <c r="B41" s="84"/>
      <c r="C41" s="86"/>
      <c r="D41" s="86"/>
      <c r="F41" s="54"/>
      <c r="G41" s="54"/>
      <c r="H41" s="54"/>
    </row>
    <row r="42" spans="1:8" ht="33" customHeight="1">
      <c r="A42" s="97" t="s">
        <v>149</v>
      </c>
      <c r="B42" s="84"/>
      <c r="C42" s="106">
        <f>[1]Kaynaklar!C42</f>
        <v>15608</v>
      </c>
      <c r="D42" s="106">
        <f>[1]Kaynaklar!D42</f>
        <v>16890</v>
      </c>
      <c r="F42" s="54"/>
      <c r="G42" s="54"/>
      <c r="H42" s="54"/>
    </row>
    <row r="43" spans="1:8" ht="12.95" customHeight="1">
      <c r="A43" s="99" t="s">
        <v>150</v>
      </c>
      <c r="B43" s="84"/>
      <c r="C43" s="27">
        <f>[1]Kaynaklar!C43</f>
        <v>-503120</v>
      </c>
      <c r="D43" s="27">
        <f>[1]Kaynaklar!D43</f>
        <v>-336189</v>
      </c>
      <c r="F43" s="54"/>
      <c r="G43" s="54"/>
      <c r="H43" s="54"/>
    </row>
    <row r="44" spans="1:8" ht="12.95" customHeight="1">
      <c r="A44" s="97" t="s">
        <v>72</v>
      </c>
      <c r="B44" s="84"/>
      <c r="C44" s="106">
        <f>[1]Kaynaklar!C44</f>
        <v>254404</v>
      </c>
      <c r="D44" s="106">
        <f>[1]Kaynaklar!D44</f>
        <v>284207</v>
      </c>
      <c r="F44" s="54"/>
      <c r="G44" s="54"/>
      <c r="H44" s="54"/>
    </row>
    <row r="45" spans="1:8" ht="12.95" customHeight="1">
      <c r="A45" s="97" t="s">
        <v>73</v>
      </c>
      <c r="B45" s="84"/>
      <c r="C45" s="86">
        <f>[1]Kaynaklar!C45</f>
        <v>2074147</v>
      </c>
      <c r="D45" s="86">
        <f>[1]Kaynaklar!D45</f>
        <v>1878584</v>
      </c>
      <c r="F45" s="54"/>
      <c r="G45" s="54"/>
      <c r="H45" s="54"/>
    </row>
    <row r="46" spans="1:8" ht="12.95" customHeight="1">
      <c r="A46" s="97" t="s">
        <v>74</v>
      </c>
      <c r="B46" s="84"/>
      <c r="C46" s="86">
        <f>[1]Kaynaklar!C46</f>
        <v>1489983</v>
      </c>
      <c r="D46" s="86">
        <f>[1]Kaynaklar!D46</f>
        <v>955308</v>
      </c>
      <c r="F46" s="54"/>
      <c r="G46" s="54"/>
      <c r="H46" s="54"/>
    </row>
    <row r="47" spans="1:8" ht="4.1500000000000004" customHeight="1">
      <c r="A47" s="107"/>
      <c r="B47" s="84"/>
      <c r="C47" s="98"/>
      <c r="D47" s="86"/>
      <c r="F47" s="54"/>
      <c r="G47" s="54"/>
      <c r="H47" s="54"/>
    </row>
    <row r="48" spans="1:8" ht="21.75" customHeight="1" thickBot="1">
      <c r="A48" s="108" t="s">
        <v>32</v>
      </c>
      <c r="B48" s="109"/>
      <c r="C48" s="110">
        <f>+C5+C23+C34</f>
        <v>12011740</v>
      </c>
      <c r="D48" s="110">
        <f>+D5+D23+D34</f>
        <v>9286152</v>
      </c>
      <c r="F48" s="54"/>
      <c r="G48" s="54"/>
      <c r="H48" s="54"/>
    </row>
    <row r="49" spans="1:4" ht="12.75" thickTop="1">
      <c r="A49" s="16"/>
      <c r="B49" s="16"/>
      <c r="C49" s="17"/>
      <c r="D49" s="17"/>
    </row>
    <row r="50" spans="1:4">
      <c r="A50" s="16"/>
      <c r="B50" s="16"/>
      <c r="C50" s="17"/>
      <c r="D50" s="17"/>
    </row>
  </sheetData>
  <pageMargins left="1.1023622047244095" right="0.70866141732283472" top="0.74803149606299213" bottom="0.74803149606299213" header="0.31496062992125984" footer="0.31496062992125984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view="pageBreakPreview" topLeftCell="A10" zoomScale="85" zoomScaleNormal="100" zoomScaleSheetLayoutView="85" workbookViewId="0">
      <selection sqref="A1:D35"/>
    </sheetView>
  </sheetViews>
  <sheetFormatPr defaultColWidth="8.85546875" defaultRowHeight="12"/>
  <cols>
    <col min="1" max="1" width="51.42578125" style="9" customWidth="1"/>
    <col min="2" max="2" width="8.28515625" style="9" customWidth="1"/>
    <col min="3" max="4" width="22" style="15" customWidth="1"/>
    <col min="5" max="5" width="22" style="55" hidden="1" customWidth="1"/>
    <col min="6" max="6" width="22" style="15" hidden="1" customWidth="1"/>
    <col min="7" max="253" width="8.85546875" style="9"/>
    <col min="254" max="254" width="32" style="9" customWidth="1"/>
    <col min="255" max="259" width="15" style="9" customWidth="1"/>
    <col min="260" max="509" width="8.85546875" style="9"/>
    <col min="510" max="510" width="32" style="9" customWidth="1"/>
    <col min="511" max="515" width="15" style="9" customWidth="1"/>
    <col min="516" max="765" width="8.85546875" style="9"/>
    <col min="766" max="766" width="32" style="9" customWidth="1"/>
    <col min="767" max="771" width="15" style="9" customWidth="1"/>
    <col min="772" max="1021" width="8.85546875" style="9"/>
    <col min="1022" max="1022" width="32" style="9" customWidth="1"/>
    <col min="1023" max="1027" width="15" style="9" customWidth="1"/>
    <col min="1028" max="1277" width="8.85546875" style="9"/>
    <col min="1278" max="1278" width="32" style="9" customWidth="1"/>
    <col min="1279" max="1283" width="15" style="9" customWidth="1"/>
    <col min="1284" max="1533" width="8.85546875" style="9"/>
    <col min="1534" max="1534" width="32" style="9" customWidth="1"/>
    <col min="1535" max="1539" width="15" style="9" customWidth="1"/>
    <col min="1540" max="1789" width="8.85546875" style="9"/>
    <col min="1790" max="1790" width="32" style="9" customWidth="1"/>
    <col min="1791" max="1795" width="15" style="9" customWidth="1"/>
    <col min="1796" max="2045" width="8.85546875" style="9"/>
    <col min="2046" max="2046" width="32" style="9" customWidth="1"/>
    <col min="2047" max="2051" width="15" style="9" customWidth="1"/>
    <col min="2052" max="2301" width="8.85546875" style="9"/>
    <col min="2302" max="2302" width="32" style="9" customWidth="1"/>
    <col min="2303" max="2307" width="15" style="9" customWidth="1"/>
    <col min="2308" max="2557" width="8.85546875" style="9"/>
    <col min="2558" max="2558" width="32" style="9" customWidth="1"/>
    <col min="2559" max="2563" width="15" style="9" customWidth="1"/>
    <col min="2564" max="2813" width="8.85546875" style="9"/>
    <col min="2814" max="2814" width="32" style="9" customWidth="1"/>
    <col min="2815" max="2819" width="15" style="9" customWidth="1"/>
    <col min="2820" max="3069" width="8.85546875" style="9"/>
    <col min="3070" max="3070" width="32" style="9" customWidth="1"/>
    <col min="3071" max="3075" width="15" style="9" customWidth="1"/>
    <col min="3076" max="3325" width="8.85546875" style="9"/>
    <col min="3326" max="3326" width="32" style="9" customWidth="1"/>
    <col min="3327" max="3331" width="15" style="9" customWidth="1"/>
    <col min="3332" max="3581" width="8.85546875" style="9"/>
    <col min="3582" max="3582" width="32" style="9" customWidth="1"/>
    <col min="3583" max="3587" width="15" style="9" customWidth="1"/>
    <col min="3588" max="3837" width="8.85546875" style="9"/>
    <col min="3838" max="3838" width="32" style="9" customWidth="1"/>
    <col min="3839" max="3843" width="15" style="9" customWidth="1"/>
    <col min="3844" max="4093" width="8.85546875" style="9"/>
    <col min="4094" max="4094" width="32" style="9" customWidth="1"/>
    <col min="4095" max="4099" width="15" style="9" customWidth="1"/>
    <col min="4100" max="4349" width="8.85546875" style="9"/>
    <col min="4350" max="4350" width="32" style="9" customWidth="1"/>
    <col min="4351" max="4355" width="15" style="9" customWidth="1"/>
    <col min="4356" max="4605" width="8.85546875" style="9"/>
    <col min="4606" max="4606" width="32" style="9" customWidth="1"/>
    <col min="4607" max="4611" width="15" style="9" customWidth="1"/>
    <col min="4612" max="4861" width="8.85546875" style="9"/>
    <col min="4862" max="4862" width="32" style="9" customWidth="1"/>
    <col min="4863" max="4867" width="15" style="9" customWidth="1"/>
    <col min="4868" max="5117" width="8.85546875" style="9"/>
    <col min="5118" max="5118" width="32" style="9" customWidth="1"/>
    <col min="5119" max="5123" width="15" style="9" customWidth="1"/>
    <col min="5124" max="5373" width="8.85546875" style="9"/>
    <col min="5374" max="5374" width="32" style="9" customWidth="1"/>
    <col min="5375" max="5379" width="15" style="9" customWidth="1"/>
    <col min="5380" max="5629" width="8.85546875" style="9"/>
    <col min="5630" max="5630" width="32" style="9" customWidth="1"/>
    <col min="5631" max="5635" width="15" style="9" customWidth="1"/>
    <col min="5636" max="5885" width="8.85546875" style="9"/>
    <col min="5886" max="5886" width="32" style="9" customWidth="1"/>
    <col min="5887" max="5891" width="15" style="9" customWidth="1"/>
    <col min="5892" max="6141" width="8.85546875" style="9"/>
    <col min="6142" max="6142" width="32" style="9" customWidth="1"/>
    <col min="6143" max="6147" width="15" style="9" customWidth="1"/>
    <col min="6148" max="6397" width="8.85546875" style="9"/>
    <col min="6398" max="6398" width="32" style="9" customWidth="1"/>
    <col min="6399" max="6403" width="15" style="9" customWidth="1"/>
    <col min="6404" max="6653" width="8.85546875" style="9"/>
    <col min="6654" max="6654" width="32" style="9" customWidth="1"/>
    <col min="6655" max="6659" width="15" style="9" customWidth="1"/>
    <col min="6660" max="6909" width="8.85546875" style="9"/>
    <col min="6910" max="6910" width="32" style="9" customWidth="1"/>
    <col min="6911" max="6915" width="15" style="9" customWidth="1"/>
    <col min="6916" max="7165" width="8.85546875" style="9"/>
    <col min="7166" max="7166" width="32" style="9" customWidth="1"/>
    <col min="7167" max="7171" width="15" style="9" customWidth="1"/>
    <col min="7172" max="7421" width="8.85546875" style="9"/>
    <col min="7422" max="7422" width="32" style="9" customWidth="1"/>
    <col min="7423" max="7427" width="15" style="9" customWidth="1"/>
    <col min="7428" max="7677" width="8.85546875" style="9"/>
    <col min="7678" max="7678" width="32" style="9" customWidth="1"/>
    <col min="7679" max="7683" width="15" style="9" customWidth="1"/>
    <col min="7684" max="7933" width="8.85546875" style="9"/>
    <col min="7934" max="7934" width="32" style="9" customWidth="1"/>
    <col min="7935" max="7939" width="15" style="9" customWidth="1"/>
    <col min="7940" max="8189" width="8.85546875" style="9"/>
    <col min="8190" max="8190" width="32" style="9" customWidth="1"/>
    <col min="8191" max="8195" width="15" style="9" customWidth="1"/>
    <col min="8196" max="8445" width="8.85546875" style="9"/>
    <col min="8446" max="8446" width="32" style="9" customWidth="1"/>
    <col min="8447" max="8451" width="15" style="9" customWidth="1"/>
    <col min="8452" max="8701" width="8.85546875" style="9"/>
    <col min="8702" max="8702" width="32" style="9" customWidth="1"/>
    <col min="8703" max="8707" width="15" style="9" customWidth="1"/>
    <col min="8708" max="8957" width="8.85546875" style="9"/>
    <col min="8958" max="8958" width="32" style="9" customWidth="1"/>
    <col min="8959" max="8963" width="15" style="9" customWidth="1"/>
    <col min="8964" max="9213" width="8.85546875" style="9"/>
    <col min="9214" max="9214" width="32" style="9" customWidth="1"/>
    <col min="9215" max="9219" width="15" style="9" customWidth="1"/>
    <col min="9220" max="9469" width="8.85546875" style="9"/>
    <col min="9470" max="9470" width="32" style="9" customWidth="1"/>
    <col min="9471" max="9475" width="15" style="9" customWidth="1"/>
    <col min="9476" max="9725" width="8.85546875" style="9"/>
    <col min="9726" max="9726" width="32" style="9" customWidth="1"/>
    <col min="9727" max="9731" width="15" style="9" customWidth="1"/>
    <col min="9732" max="9981" width="8.85546875" style="9"/>
    <col min="9982" max="9982" width="32" style="9" customWidth="1"/>
    <col min="9983" max="9987" width="15" style="9" customWidth="1"/>
    <col min="9988" max="10237" width="8.85546875" style="9"/>
    <col min="10238" max="10238" width="32" style="9" customWidth="1"/>
    <col min="10239" max="10243" width="15" style="9" customWidth="1"/>
    <col min="10244" max="10493" width="8.85546875" style="9"/>
    <col min="10494" max="10494" width="32" style="9" customWidth="1"/>
    <col min="10495" max="10499" width="15" style="9" customWidth="1"/>
    <col min="10500" max="10749" width="8.85546875" style="9"/>
    <col min="10750" max="10750" width="32" style="9" customWidth="1"/>
    <col min="10751" max="10755" width="15" style="9" customWidth="1"/>
    <col min="10756" max="11005" width="8.85546875" style="9"/>
    <col min="11006" max="11006" width="32" style="9" customWidth="1"/>
    <col min="11007" max="11011" width="15" style="9" customWidth="1"/>
    <col min="11012" max="11261" width="8.85546875" style="9"/>
    <col min="11262" max="11262" width="32" style="9" customWidth="1"/>
    <col min="11263" max="11267" width="15" style="9" customWidth="1"/>
    <col min="11268" max="11517" width="8.85546875" style="9"/>
    <col min="11518" max="11518" width="32" style="9" customWidth="1"/>
    <col min="11519" max="11523" width="15" style="9" customWidth="1"/>
    <col min="11524" max="11773" width="8.85546875" style="9"/>
    <col min="11774" max="11774" width="32" style="9" customWidth="1"/>
    <col min="11775" max="11779" width="15" style="9" customWidth="1"/>
    <col min="11780" max="12029" width="8.85546875" style="9"/>
    <col min="12030" max="12030" width="32" style="9" customWidth="1"/>
    <col min="12031" max="12035" width="15" style="9" customWidth="1"/>
    <col min="12036" max="12285" width="8.85546875" style="9"/>
    <col min="12286" max="12286" width="32" style="9" customWidth="1"/>
    <col min="12287" max="12291" width="15" style="9" customWidth="1"/>
    <col min="12292" max="12541" width="8.85546875" style="9"/>
    <col min="12542" max="12542" width="32" style="9" customWidth="1"/>
    <col min="12543" max="12547" width="15" style="9" customWidth="1"/>
    <col min="12548" max="12797" width="8.85546875" style="9"/>
    <col min="12798" max="12798" width="32" style="9" customWidth="1"/>
    <col min="12799" max="12803" width="15" style="9" customWidth="1"/>
    <col min="12804" max="13053" width="8.85546875" style="9"/>
    <col min="13054" max="13054" width="32" style="9" customWidth="1"/>
    <col min="13055" max="13059" width="15" style="9" customWidth="1"/>
    <col min="13060" max="13309" width="8.85546875" style="9"/>
    <col min="13310" max="13310" width="32" style="9" customWidth="1"/>
    <col min="13311" max="13315" width="15" style="9" customWidth="1"/>
    <col min="13316" max="13565" width="8.85546875" style="9"/>
    <col min="13566" max="13566" width="32" style="9" customWidth="1"/>
    <col min="13567" max="13571" width="15" style="9" customWidth="1"/>
    <col min="13572" max="13821" width="8.85546875" style="9"/>
    <col min="13822" max="13822" width="32" style="9" customWidth="1"/>
    <col min="13823" max="13827" width="15" style="9" customWidth="1"/>
    <col min="13828" max="14077" width="8.85546875" style="9"/>
    <col min="14078" max="14078" width="32" style="9" customWidth="1"/>
    <col min="14079" max="14083" width="15" style="9" customWidth="1"/>
    <col min="14084" max="14333" width="8.85546875" style="9"/>
    <col min="14334" max="14334" width="32" style="9" customWidth="1"/>
    <col min="14335" max="14339" width="15" style="9" customWidth="1"/>
    <col min="14340" max="14589" width="8.85546875" style="9"/>
    <col min="14590" max="14590" width="32" style="9" customWidth="1"/>
    <col min="14591" max="14595" width="15" style="9" customWidth="1"/>
    <col min="14596" max="14845" width="8.85546875" style="9"/>
    <col min="14846" max="14846" width="32" style="9" customWidth="1"/>
    <col min="14847" max="14851" width="15" style="9" customWidth="1"/>
    <col min="14852" max="15101" width="8.85546875" style="9"/>
    <col min="15102" max="15102" width="32" style="9" customWidth="1"/>
    <col min="15103" max="15107" width="15" style="9" customWidth="1"/>
    <col min="15108" max="15357" width="8.85546875" style="9"/>
    <col min="15358" max="15358" width="32" style="9" customWidth="1"/>
    <col min="15359" max="15363" width="15" style="9" customWidth="1"/>
    <col min="15364" max="15613" width="8.85546875" style="9"/>
    <col min="15614" max="15614" width="32" style="9" customWidth="1"/>
    <col min="15615" max="15619" width="15" style="9" customWidth="1"/>
    <col min="15620" max="15869" width="8.85546875" style="9"/>
    <col min="15870" max="15870" width="32" style="9" customWidth="1"/>
    <col min="15871" max="15875" width="15" style="9" customWidth="1"/>
    <col min="15876" max="16125" width="8.85546875" style="9"/>
    <col min="16126" max="16126" width="32" style="9" customWidth="1"/>
    <col min="16127" max="16131" width="15" style="9" customWidth="1"/>
    <col min="16132" max="16384" width="8.85546875" style="9"/>
  </cols>
  <sheetData>
    <row r="1" spans="1:6" s="11" customFormat="1" ht="16.899999999999999" customHeight="1">
      <c r="A1" s="111" t="s">
        <v>157</v>
      </c>
      <c r="B1" s="112"/>
      <c r="C1" s="28"/>
      <c r="D1" s="29"/>
      <c r="E1" s="28"/>
      <c r="F1" s="29"/>
    </row>
    <row r="2" spans="1:6" s="11" customFormat="1" ht="30" customHeight="1">
      <c r="A2" s="113"/>
      <c r="B2" s="114"/>
      <c r="C2" s="26" t="str">
        <f>+Liabilities!C2</f>
        <v>Current period 
Audited</v>
      </c>
      <c r="D2" s="26" t="str">
        <f>+Liabilities!D2</f>
        <v>Prior period 
Audited</v>
      </c>
      <c r="E2" s="26"/>
      <c r="F2" s="60"/>
    </row>
    <row r="3" spans="1:6" s="11" customFormat="1" ht="25.5" customHeight="1">
      <c r="A3" s="115" t="s">
        <v>50</v>
      </c>
      <c r="B3" s="116" t="s">
        <v>26</v>
      </c>
      <c r="C3" s="59" t="s">
        <v>154</v>
      </c>
      <c r="D3" s="59" t="s">
        <v>155</v>
      </c>
      <c r="E3" s="59"/>
      <c r="F3" s="2"/>
    </row>
    <row r="4" spans="1:6" s="11" customFormat="1" ht="10.5" customHeight="1">
      <c r="A4" s="117"/>
      <c r="B4" s="117"/>
      <c r="C4" s="12"/>
      <c r="D4" s="13"/>
      <c r="E4" s="12"/>
      <c r="F4" s="13"/>
    </row>
    <row r="5" spans="1:6" s="11" customFormat="1">
      <c r="A5" s="118" t="s">
        <v>75</v>
      </c>
      <c r="B5" s="118"/>
      <c r="C5" s="25"/>
      <c r="D5" s="35"/>
      <c r="E5" s="25"/>
      <c r="F5" s="35"/>
    </row>
    <row r="6" spans="1:6" s="11" customFormat="1" ht="12.95" customHeight="1">
      <c r="A6" s="83" t="s">
        <v>28</v>
      </c>
      <c r="B6" s="35">
        <f>'[1]Gelir Tablosu'!B6</f>
        <v>18</v>
      </c>
      <c r="C6" s="27">
        <f>'[1]Gelir Tablosu'!C6</f>
        <v>25341290</v>
      </c>
      <c r="D6" s="119">
        <f>'[1]Gelir Tablosu'!D6</f>
        <v>18289107</v>
      </c>
      <c r="E6" s="27">
        <f>'[1]Gelir Tablosu'!E6</f>
        <v>0</v>
      </c>
      <c r="F6" s="27">
        <f>'[1]Gelir Tablosu'!F6</f>
        <v>0</v>
      </c>
    </row>
    <row r="7" spans="1:6" s="11" customFormat="1" ht="12.95" customHeight="1">
      <c r="A7" s="83" t="s">
        <v>17</v>
      </c>
      <c r="B7" s="35">
        <f>'[1]Gelir Tablosu'!B7</f>
        <v>18</v>
      </c>
      <c r="C7" s="27">
        <f>'[1]Gelir Tablosu'!C7</f>
        <v>-22704095</v>
      </c>
      <c r="D7" s="27">
        <f>'[1]Gelir Tablosu'!D7</f>
        <v>-16203045</v>
      </c>
      <c r="E7" s="27">
        <f>'[1]Gelir Tablosu'!E7</f>
        <v>0</v>
      </c>
      <c r="F7" s="27">
        <f>'[1]Gelir Tablosu'!F7</f>
        <v>0</v>
      </c>
    </row>
    <row r="8" spans="1:6" s="11" customFormat="1" ht="11.25" customHeight="1">
      <c r="A8" s="87"/>
      <c r="B8" s="2"/>
      <c r="C8" s="2"/>
      <c r="D8" s="3"/>
      <c r="E8" s="2"/>
      <c r="F8" s="3"/>
    </row>
    <row r="9" spans="1:6" s="11" customFormat="1">
      <c r="A9" s="81" t="s">
        <v>76</v>
      </c>
      <c r="B9" s="14"/>
      <c r="C9" s="14">
        <f>+SUM(C6:C7)</f>
        <v>2637195</v>
      </c>
      <c r="D9" s="14">
        <f>+SUM(D6:D7)</f>
        <v>2086062</v>
      </c>
      <c r="E9" s="14">
        <f>+SUM(E6:E7)</f>
        <v>0</v>
      </c>
      <c r="F9" s="14">
        <f>+SUM(F6:F7)</f>
        <v>0</v>
      </c>
    </row>
    <row r="10" spans="1:6" s="11" customFormat="1" ht="12.75" customHeight="1">
      <c r="A10" s="83"/>
      <c r="B10" s="35"/>
      <c r="C10" s="25"/>
      <c r="D10" s="35"/>
      <c r="E10" s="25"/>
      <c r="F10" s="35"/>
    </row>
    <row r="11" spans="1:6" s="11" customFormat="1" ht="12.95" customHeight="1">
      <c r="A11" s="83" t="s">
        <v>33</v>
      </c>
      <c r="B11" s="35">
        <f>'[1]Gelir Tablosu'!B11</f>
        <v>19</v>
      </c>
      <c r="C11" s="27">
        <f>'[1]Gelir Tablosu'!C11</f>
        <v>-544303</v>
      </c>
      <c r="D11" s="27">
        <f>'[1]Gelir Tablosu'!D11</f>
        <v>-448266</v>
      </c>
      <c r="E11" s="27">
        <f>'[1]Gelir Tablosu'!E11</f>
        <v>0</v>
      </c>
      <c r="F11" s="27">
        <f>'[1]Gelir Tablosu'!F11</f>
        <v>0</v>
      </c>
    </row>
    <row r="12" spans="1:6" s="11" customFormat="1" ht="12.95" customHeight="1">
      <c r="A12" s="83" t="s">
        <v>18</v>
      </c>
      <c r="B12" s="35">
        <f>'[1]Gelir Tablosu'!B12</f>
        <v>19</v>
      </c>
      <c r="C12" s="27">
        <f>'[1]Gelir Tablosu'!C12</f>
        <v>-249480</v>
      </c>
      <c r="D12" s="27">
        <f>'[1]Gelir Tablosu'!D12</f>
        <v>-225038</v>
      </c>
      <c r="E12" s="27">
        <f>'[1]Gelir Tablosu'!E12</f>
        <v>0</v>
      </c>
      <c r="F12" s="27">
        <f>'[1]Gelir Tablosu'!F12</f>
        <v>0</v>
      </c>
    </row>
    <row r="13" spans="1:6" s="11" customFormat="1" ht="12.95" customHeight="1">
      <c r="A13" s="83" t="s">
        <v>34</v>
      </c>
      <c r="B13" s="35">
        <f>'[1]Gelir Tablosu'!B13</f>
        <v>19</v>
      </c>
      <c r="C13" s="27">
        <f>'[1]Gelir Tablosu'!C13</f>
        <v>-317192</v>
      </c>
      <c r="D13" s="27">
        <f>'[1]Gelir Tablosu'!D13</f>
        <v>-383844</v>
      </c>
      <c r="E13" s="27">
        <f>'[1]Gelir Tablosu'!E13</f>
        <v>0</v>
      </c>
      <c r="F13" s="27">
        <f>'[1]Gelir Tablosu'!F13</f>
        <v>0</v>
      </c>
    </row>
    <row r="14" spans="1:6" s="11" customFormat="1" ht="12.95" customHeight="1">
      <c r="A14" s="18" t="s">
        <v>35</v>
      </c>
      <c r="B14" s="35">
        <f>'[1]Gelir Tablosu'!B14</f>
        <v>21</v>
      </c>
      <c r="C14" s="1">
        <f>'[1]Gelir Tablosu'!C14</f>
        <v>460462</v>
      </c>
      <c r="D14" s="1">
        <f>'[1]Gelir Tablosu'!D14</f>
        <v>281426</v>
      </c>
      <c r="E14" s="1">
        <f>'[1]Gelir Tablosu'!E14</f>
        <v>0</v>
      </c>
      <c r="F14" s="1">
        <f>'[1]Gelir Tablosu'!F14</f>
        <v>0</v>
      </c>
    </row>
    <row r="15" spans="1:6" s="11" customFormat="1" ht="12.95" customHeight="1">
      <c r="A15" s="18" t="s">
        <v>36</v>
      </c>
      <c r="B15" s="35">
        <f>'[1]Gelir Tablosu'!B15</f>
        <v>21</v>
      </c>
      <c r="C15" s="27">
        <f>'[1]Gelir Tablosu'!C15</f>
        <v>-278508</v>
      </c>
      <c r="D15" s="27">
        <f>'[1]Gelir Tablosu'!D15</f>
        <v>-199316</v>
      </c>
      <c r="E15" s="27">
        <f>'[1]Gelir Tablosu'!E15</f>
        <v>0</v>
      </c>
      <c r="F15" s="27">
        <f>'[1]Gelir Tablosu'!F15</f>
        <v>0</v>
      </c>
    </row>
    <row r="16" spans="1:6" s="11" customFormat="1" ht="12" customHeight="1">
      <c r="A16" s="87"/>
      <c r="B16" s="2"/>
      <c r="C16" s="2"/>
      <c r="D16" s="3"/>
      <c r="E16" s="2"/>
      <c r="F16" s="3"/>
    </row>
    <row r="17" spans="1:6" s="11" customFormat="1">
      <c r="A17" s="81" t="s">
        <v>77</v>
      </c>
      <c r="B17" s="120"/>
      <c r="C17" s="14">
        <f>+SUM(C9:C15)</f>
        <v>1708174</v>
      </c>
      <c r="D17" s="14">
        <f>+SUM(D9:D15)</f>
        <v>1111024</v>
      </c>
      <c r="E17" s="14">
        <f>+SUM(E9:E15)</f>
        <v>0</v>
      </c>
      <c r="F17" s="14">
        <f>+SUM(F9:F15)</f>
        <v>0</v>
      </c>
    </row>
    <row r="18" spans="1:6" s="11" customFormat="1" ht="11.25" customHeight="1">
      <c r="A18" s="83"/>
      <c r="B18" s="35"/>
      <c r="C18" s="25"/>
      <c r="D18" s="35"/>
      <c r="E18" s="25"/>
      <c r="F18" s="35"/>
    </row>
    <row r="19" spans="1:6" s="11" customFormat="1" ht="11.25" customHeight="1">
      <c r="A19" s="83" t="s">
        <v>78</v>
      </c>
      <c r="B19" s="35">
        <f>'[1]Gelir Tablosu'!B19</f>
        <v>29</v>
      </c>
      <c r="C19" s="27">
        <f>'[1]Gelir Tablosu'!C19</f>
        <v>363</v>
      </c>
      <c r="D19" s="27">
        <f>'[1]Gelir Tablosu'!D19</f>
        <v>422</v>
      </c>
      <c r="E19" s="27">
        <f>'[1]Gelir Tablosu'!E19</f>
        <v>0</v>
      </c>
      <c r="F19" s="27">
        <f>'[1]Gelir Tablosu'!F19</f>
        <v>0</v>
      </c>
    </row>
    <row r="20" spans="1:6" s="11" customFormat="1" ht="12.95" customHeight="1">
      <c r="A20" s="83" t="s">
        <v>79</v>
      </c>
      <c r="B20" s="35">
        <f>'[1]Gelir Tablosu'!B20</f>
        <v>29</v>
      </c>
      <c r="C20" s="27">
        <f>'[1]Gelir Tablosu'!C20</f>
        <v>-3407</v>
      </c>
      <c r="D20" s="27">
        <f>'[1]Gelir Tablosu'!D20</f>
        <v>-6263</v>
      </c>
      <c r="E20" s="27">
        <f>'[1]Gelir Tablosu'!E20</f>
        <v>0</v>
      </c>
      <c r="F20" s="27">
        <f>'[1]Gelir Tablosu'!F20</f>
        <v>0</v>
      </c>
    </row>
    <row r="21" spans="1:6" s="11" customFormat="1" ht="12" customHeight="1">
      <c r="A21" s="83"/>
      <c r="B21" s="3"/>
      <c r="C21" s="2"/>
      <c r="D21" s="3"/>
      <c r="E21" s="2"/>
      <c r="F21" s="3"/>
    </row>
    <row r="22" spans="1:6" s="11" customFormat="1">
      <c r="A22" s="81" t="s">
        <v>80</v>
      </c>
      <c r="B22" s="120"/>
      <c r="C22" s="14">
        <f>+SUM(C17:C20)</f>
        <v>1705130</v>
      </c>
      <c r="D22" s="14">
        <f>+SUM(D17:D20)</f>
        <v>1105183</v>
      </c>
      <c r="E22" s="14">
        <f>+SUM(E17:E20)</f>
        <v>0</v>
      </c>
      <c r="F22" s="14">
        <f>+SUM(F17:F20)</f>
        <v>0</v>
      </c>
    </row>
    <row r="23" spans="1:6" s="11" customFormat="1">
      <c r="A23" s="121"/>
      <c r="B23" s="25"/>
      <c r="C23" s="25"/>
      <c r="D23" s="35"/>
      <c r="E23" s="25"/>
      <c r="F23" s="35"/>
    </row>
    <row r="24" spans="1:6" s="11" customFormat="1" ht="12.95" customHeight="1">
      <c r="A24" s="83" t="s">
        <v>82</v>
      </c>
      <c r="B24" s="122">
        <f>'[1]Gelir Tablosu'!B24</f>
        <v>22</v>
      </c>
      <c r="C24" s="30">
        <f>'[1]Gelir Tablosu'!C24</f>
        <v>562262</v>
      </c>
      <c r="D24" s="30">
        <f>'[1]Gelir Tablosu'!D24</f>
        <v>310182</v>
      </c>
      <c r="E24" s="30">
        <f>'[1]Gelir Tablosu'!E24</f>
        <v>0</v>
      </c>
      <c r="F24" s="30">
        <f>'[1]Gelir Tablosu'!F24</f>
        <v>0</v>
      </c>
    </row>
    <row r="25" spans="1:6" s="11" customFormat="1" ht="12.95" customHeight="1">
      <c r="A25" s="83" t="s">
        <v>81</v>
      </c>
      <c r="B25" s="122">
        <f>'[1]Gelir Tablosu'!B25</f>
        <v>23</v>
      </c>
      <c r="C25" s="31">
        <f>'[1]Gelir Tablosu'!C25</f>
        <v>-786231</v>
      </c>
      <c r="D25" s="31">
        <f>'[1]Gelir Tablosu'!D25</f>
        <v>-445194</v>
      </c>
      <c r="E25" s="31">
        <f>'[1]Gelir Tablosu'!E25</f>
        <v>0</v>
      </c>
      <c r="F25" s="31">
        <f>'[1]Gelir Tablosu'!F25</f>
        <v>0</v>
      </c>
    </row>
    <row r="26" spans="1:6" s="11" customFormat="1">
      <c r="A26" s="123"/>
      <c r="B26" s="35"/>
      <c r="C26" s="124"/>
      <c r="D26" s="106"/>
      <c r="E26" s="20"/>
      <c r="F26" s="21"/>
    </row>
    <row r="27" spans="1:6" s="11" customFormat="1" ht="12" customHeight="1">
      <c r="A27" s="81" t="s">
        <v>83</v>
      </c>
      <c r="B27" s="125"/>
      <c r="C27" s="23">
        <f>+SUM(C22:C25)</f>
        <v>1481161</v>
      </c>
      <c r="D27" s="23">
        <f>+SUM(D22:D25)</f>
        <v>970171</v>
      </c>
      <c r="E27" s="23">
        <f>+SUM(E22:E25)</f>
        <v>0</v>
      </c>
      <c r="F27" s="23">
        <f>+SUM(F22:F25)</f>
        <v>0</v>
      </c>
    </row>
    <row r="28" spans="1:6" s="11" customFormat="1">
      <c r="A28" s="118"/>
      <c r="B28" s="19"/>
      <c r="C28" s="20"/>
      <c r="D28" s="21"/>
      <c r="E28" s="8"/>
      <c r="F28" s="4"/>
    </row>
    <row r="29" spans="1:6" s="11" customFormat="1">
      <c r="A29" s="118" t="s">
        <v>84</v>
      </c>
      <c r="B29" s="25"/>
      <c r="C29" s="66">
        <f>+SUM(C30:C31)</f>
        <v>8822</v>
      </c>
      <c r="D29" s="66">
        <f>+SUM(D30:D31)</f>
        <v>-14863</v>
      </c>
      <c r="E29" s="66">
        <f>+SUM(E30:E31)</f>
        <v>0</v>
      </c>
      <c r="F29" s="66">
        <f>+SUM(F30:F31)</f>
        <v>0</v>
      </c>
    </row>
    <row r="30" spans="1:6" s="11" customFormat="1" ht="12.95" customHeight="1">
      <c r="A30" s="126" t="s">
        <v>85</v>
      </c>
      <c r="B30" s="35">
        <f>'[1]Gelir Tablosu'!B30</f>
        <v>24</v>
      </c>
      <c r="C30" s="27">
        <f>'[1]Gelir Tablosu'!C30</f>
        <v>-19511</v>
      </c>
      <c r="D30" s="27">
        <f>'[1]Gelir Tablosu'!D30</f>
        <v>-20414</v>
      </c>
      <c r="E30" s="27">
        <f>'[1]Gelir Tablosu'!E30</f>
        <v>0</v>
      </c>
      <c r="F30" s="27">
        <f>'[1]Gelir Tablosu'!F30</f>
        <v>0</v>
      </c>
    </row>
    <row r="31" spans="1:6" ht="12.95" customHeight="1">
      <c r="A31" s="126" t="s">
        <v>166</v>
      </c>
      <c r="B31" s="35">
        <f>'[1]Gelir Tablosu'!B31</f>
        <v>24</v>
      </c>
      <c r="C31" s="27">
        <f>'[1]Gelir Tablosu'!C31</f>
        <v>28333</v>
      </c>
      <c r="D31" s="27">
        <f>'[1]Gelir Tablosu'!D31</f>
        <v>5551</v>
      </c>
      <c r="E31" s="27">
        <f>'[1]Gelir Tablosu'!E31</f>
        <v>0</v>
      </c>
      <c r="F31" s="27">
        <f>'[1]Gelir Tablosu'!F31</f>
        <v>0</v>
      </c>
    </row>
    <row r="32" spans="1:6">
      <c r="A32" s="127"/>
      <c r="C32" s="124"/>
      <c r="D32" s="106"/>
    </row>
    <row r="33" spans="1:6">
      <c r="A33" s="81" t="s">
        <v>86</v>
      </c>
      <c r="B33" s="128"/>
      <c r="C33" s="14">
        <f>+C27+C30+C31</f>
        <v>1489983</v>
      </c>
      <c r="D33" s="14">
        <f>+D27+D30+D31</f>
        <v>955308</v>
      </c>
      <c r="E33" s="14">
        <f>+E27+E30+E31</f>
        <v>0</v>
      </c>
      <c r="F33" s="14">
        <f>+F27+F30+F31</f>
        <v>0</v>
      </c>
    </row>
    <row r="34" spans="1:6">
      <c r="A34" s="81"/>
    </row>
    <row r="35" spans="1:6" s="58" customFormat="1" ht="16.5" customHeight="1" thickBot="1">
      <c r="A35" s="91" t="s">
        <v>87</v>
      </c>
      <c r="B35" s="129">
        <f>'[1]Gelir Tablosu'!B35</f>
        <v>25</v>
      </c>
      <c r="C35" s="65" t="str">
        <f>'[1]Gelir Tablosu'!C35</f>
        <v>4,25 Kr</v>
      </c>
      <c r="D35" s="65" t="str">
        <f>'[1]Gelir Tablosu'!D35</f>
        <v xml:space="preserve">      2,72 Kr</v>
      </c>
      <c r="E35" s="65"/>
      <c r="F35" s="65"/>
    </row>
    <row r="36" spans="1:6" ht="12.75" thickTop="1"/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showGridLines="0" view="pageBreakPreview" zoomScale="85" zoomScaleNormal="100" zoomScaleSheetLayoutView="85" workbookViewId="0">
      <selection sqref="A1:D24"/>
    </sheetView>
  </sheetViews>
  <sheetFormatPr defaultColWidth="8.85546875" defaultRowHeight="12"/>
  <cols>
    <col min="1" max="1" width="64.28515625" style="10" customWidth="1"/>
    <col min="2" max="2" width="6.7109375" style="10" customWidth="1"/>
    <col min="3" max="4" width="20.42578125" style="6" customWidth="1"/>
    <col min="5" max="5" width="20.42578125" style="57" hidden="1" customWidth="1"/>
    <col min="6" max="6" width="20.42578125" style="6" hidden="1" customWidth="1"/>
    <col min="7" max="7" width="8.85546875" style="10"/>
    <col min="8" max="8" width="89.5703125" style="10" bestFit="1" customWidth="1"/>
    <col min="9" max="253" width="8.85546875" style="10"/>
    <col min="254" max="254" width="37.42578125" style="10" customWidth="1"/>
    <col min="255" max="255" width="13.42578125" style="10" customWidth="1"/>
    <col min="256" max="259" width="15" style="10" customWidth="1"/>
    <col min="260" max="509" width="8.85546875" style="10"/>
    <col min="510" max="510" width="37.42578125" style="10" customWidth="1"/>
    <col min="511" max="511" width="13.42578125" style="10" customWidth="1"/>
    <col min="512" max="515" width="15" style="10" customWidth="1"/>
    <col min="516" max="765" width="8.85546875" style="10"/>
    <col min="766" max="766" width="37.42578125" style="10" customWidth="1"/>
    <col min="767" max="767" width="13.42578125" style="10" customWidth="1"/>
    <col min="768" max="771" width="15" style="10" customWidth="1"/>
    <col min="772" max="1021" width="8.85546875" style="10"/>
    <col min="1022" max="1022" width="37.42578125" style="10" customWidth="1"/>
    <col min="1023" max="1023" width="13.42578125" style="10" customWidth="1"/>
    <col min="1024" max="1027" width="15" style="10" customWidth="1"/>
    <col min="1028" max="1277" width="8.85546875" style="10"/>
    <col min="1278" max="1278" width="37.42578125" style="10" customWidth="1"/>
    <col min="1279" max="1279" width="13.42578125" style="10" customWidth="1"/>
    <col min="1280" max="1283" width="15" style="10" customWidth="1"/>
    <col min="1284" max="1533" width="8.85546875" style="10"/>
    <col min="1534" max="1534" width="37.42578125" style="10" customWidth="1"/>
    <col min="1535" max="1535" width="13.42578125" style="10" customWidth="1"/>
    <col min="1536" max="1539" width="15" style="10" customWidth="1"/>
    <col min="1540" max="1789" width="8.85546875" style="10"/>
    <col min="1790" max="1790" width="37.42578125" style="10" customWidth="1"/>
    <col min="1791" max="1791" width="13.42578125" style="10" customWidth="1"/>
    <col min="1792" max="1795" width="15" style="10" customWidth="1"/>
    <col min="1796" max="2045" width="8.85546875" style="10"/>
    <col min="2046" max="2046" width="37.42578125" style="10" customWidth="1"/>
    <col min="2047" max="2047" width="13.42578125" style="10" customWidth="1"/>
    <col min="2048" max="2051" width="15" style="10" customWidth="1"/>
    <col min="2052" max="2301" width="8.85546875" style="10"/>
    <col min="2302" max="2302" width="37.42578125" style="10" customWidth="1"/>
    <col min="2303" max="2303" width="13.42578125" style="10" customWidth="1"/>
    <col min="2304" max="2307" width="15" style="10" customWidth="1"/>
    <col min="2308" max="2557" width="8.85546875" style="10"/>
    <col min="2558" max="2558" width="37.42578125" style="10" customWidth="1"/>
    <col min="2559" max="2559" width="13.42578125" style="10" customWidth="1"/>
    <col min="2560" max="2563" width="15" style="10" customWidth="1"/>
    <col min="2564" max="2813" width="8.85546875" style="10"/>
    <col min="2814" max="2814" width="37.42578125" style="10" customWidth="1"/>
    <col min="2815" max="2815" width="13.42578125" style="10" customWidth="1"/>
    <col min="2816" max="2819" width="15" style="10" customWidth="1"/>
    <col min="2820" max="3069" width="8.85546875" style="10"/>
    <col min="3070" max="3070" width="37.42578125" style="10" customWidth="1"/>
    <col min="3071" max="3071" width="13.42578125" style="10" customWidth="1"/>
    <col min="3072" max="3075" width="15" style="10" customWidth="1"/>
    <col min="3076" max="3325" width="8.85546875" style="10"/>
    <col min="3326" max="3326" width="37.42578125" style="10" customWidth="1"/>
    <col min="3327" max="3327" width="13.42578125" style="10" customWidth="1"/>
    <col min="3328" max="3331" width="15" style="10" customWidth="1"/>
    <col min="3332" max="3581" width="8.85546875" style="10"/>
    <col min="3582" max="3582" width="37.42578125" style="10" customWidth="1"/>
    <col min="3583" max="3583" width="13.42578125" style="10" customWidth="1"/>
    <col min="3584" max="3587" width="15" style="10" customWidth="1"/>
    <col min="3588" max="3837" width="8.85546875" style="10"/>
    <col min="3838" max="3838" width="37.42578125" style="10" customWidth="1"/>
    <col min="3839" max="3839" width="13.42578125" style="10" customWidth="1"/>
    <col min="3840" max="3843" width="15" style="10" customWidth="1"/>
    <col min="3844" max="4093" width="8.85546875" style="10"/>
    <col min="4094" max="4094" width="37.42578125" style="10" customWidth="1"/>
    <col min="4095" max="4095" width="13.42578125" style="10" customWidth="1"/>
    <col min="4096" max="4099" width="15" style="10" customWidth="1"/>
    <col min="4100" max="4349" width="8.85546875" style="10"/>
    <col min="4350" max="4350" width="37.42578125" style="10" customWidth="1"/>
    <col min="4351" max="4351" width="13.42578125" style="10" customWidth="1"/>
    <col min="4352" max="4355" width="15" style="10" customWidth="1"/>
    <col min="4356" max="4605" width="8.85546875" style="10"/>
    <col min="4606" max="4606" width="37.42578125" style="10" customWidth="1"/>
    <col min="4607" max="4607" width="13.42578125" style="10" customWidth="1"/>
    <col min="4608" max="4611" width="15" style="10" customWidth="1"/>
    <col min="4612" max="4861" width="8.85546875" style="10"/>
    <col min="4862" max="4862" width="37.42578125" style="10" customWidth="1"/>
    <col min="4863" max="4863" width="13.42578125" style="10" customWidth="1"/>
    <col min="4864" max="4867" width="15" style="10" customWidth="1"/>
    <col min="4868" max="5117" width="8.85546875" style="10"/>
    <col min="5118" max="5118" width="37.42578125" style="10" customWidth="1"/>
    <col min="5119" max="5119" width="13.42578125" style="10" customWidth="1"/>
    <col min="5120" max="5123" width="15" style="10" customWidth="1"/>
    <col min="5124" max="5373" width="8.85546875" style="10"/>
    <col min="5374" max="5374" width="37.42578125" style="10" customWidth="1"/>
    <col min="5375" max="5375" width="13.42578125" style="10" customWidth="1"/>
    <col min="5376" max="5379" width="15" style="10" customWidth="1"/>
    <col min="5380" max="5629" width="8.85546875" style="10"/>
    <col min="5630" max="5630" width="37.42578125" style="10" customWidth="1"/>
    <col min="5631" max="5631" width="13.42578125" style="10" customWidth="1"/>
    <col min="5632" max="5635" width="15" style="10" customWidth="1"/>
    <col min="5636" max="5885" width="8.85546875" style="10"/>
    <col min="5886" max="5886" width="37.42578125" style="10" customWidth="1"/>
    <col min="5887" max="5887" width="13.42578125" style="10" customWidth="1"/>
    <col min="5888" max="5891" width="15" style="10" customWidth="1"/>
    <col min="5892" max="6141" width="8.85546875" style="10"/>
    <col min="6142" max="6142" width="37.42578125" style="10" customWidth="1"/>
    <col min="6143" max="6143" width="13.42578125" style="10" customWidth="1"/>
    <col min="6144" max="6147" width="15" style="10" customWidth="1"/>
    <col min="6148" max="6397" width="8.85546875" style="10"/>
    <col min="6398" max="6398" width="37.42578125" style="10" customWidth="1"/>
    <col min="6399" max="6399" width="13.42578125" style="10" customWidth="1"/>
    <col min="6400" max="6403" width="15" style="10" customWidth="1"/>
    <col min="6404" max="6653" width="8.85546875" style="10"/>
    <col min="6654" max="6654" width="37.42578125" style="10" customWidth="1"/>
    <col min="6655" max="6655" width="13.42578125" style="10" customWidth="1"/>
    <col min="6656" max="6659" width="15" style="10" customWidth="1"/>
    <col min="6660" max="6909" width="8.85546875" style="10"/>
    <col min="6910" max="6910" width="37.42578125" style="10" customWidth="1"/>
    <col min="6911" max="6911" width="13.42578125" style="10" customWidth="1"/>
    <col min="6912" max="6915" width="15" style="10" customWidth="1"/>
    <col min="6916" max="7165" width="8.85546875" style="10"/>
    <col min="7166" max="7166" width="37.42578125" style="10" customWidth="1"/>
    <col min="7167" max="7167" width="13.42578125" style="10" customWidth="1"/>
    <col min="7168" max="7171" width="15" style="10" customWidth="1"/>
    <col min="7172" max="7421" width="8.85546875" style="10"/>
    <col min="7422" max="7422" width="37.42578125" style="10" customWidth="1"/>
    <col min="7423" max="7423" width="13.42578125" style="10" customWidth="1"/>
    <col min="7424" max="7427" width="15" style="10" customWidth="1"/>
    <col min="7428" max="7677" width="8.85546875" style="10"/>
    <col min="7678" max="7678" width="37.42578125" style="10" customWidth="1"/>
    <col min="7679" max="7679" width="13.42578125" style="10" customWidth="1"/>
    <col min="7680" max="7683" width="15" style="10" customWidth="1"/>
    <col min="7684" max="7933" width="8.85546875" style="10"/>
    <col min="7934" max="7934" width="37.42578125" style="10" customWidth="1"/>
    <col min="7935" max="7935" width="13.42578125" style="10" customWidth="1"/>
    <col min="7936" max="7939" width="15" style="10" customWidth="1"/>
    <col min="7940" max="8189" width="8.85546875" style="10"/>
    <col min="8190" max="8190" width="37.42578125" style="10" customWidth="1"/>
    <col min="8191" max="8191" width="13.42578125" style="10" customWidth="1"/>
    <col min="8192" max="8195" width="15" style="10" customWidth="1"/>
    <col min="8196" max="8445" width="8.85546875" style="10"/>
    <col min="8446" max="8446" width="37.42578125" style="10" customWidth="1"/>
    <col min="8447" max="8447" width="13.42578125" style="10" customWidth="1"/>
    <col min="8448" max="8451" width="15" style="10" customWidth="1"/>
    <col min="8452" max="8701" width="8.85546875" style="10"/>
    <col min="8702" max="8702" width="37.42578125" style="10" customWidth="1"/>
    <col min="8703" max="8703" width="13.42578125" style="10" customWidth="1"/>
    <col min="8704" max="8707" width="15" style="10" customWidth="1"/>
    <col min="8708" max="8957" width="8.85546875" style="10"/>
    <col min="8958" max="8958" width="37.42578125" style="10" customWidth="1"/>
    <col min="8959" max="8959" width="13.42578125" style="10" customWidth="1"/>
    <col min="8960" max="8963" width="15" style="10" customWidth="1"/>
    <col min="8964" max="9213" width="8.85546875" style="10"/>
    <col min="9214" max="9214" width="37.42578125" style="10" customWidth="1"/>
    <col min="9215" max="9215" width="13.42578125" style="10" customWidth="1"/>
    <col min="9216" max="9219" width="15" style="10" customWidth="1"/>
    <col min="9220" max="9469" width="8.85546875" style="10"/>
    <col min="9470" max="9470" width="37.42578125" style="10" customWidth="1"/>
    <col min="9471" max="9471" width="13.42578125" style="10" customWidth="1"/>
    <col min="9472" max="9475" width="15" style="10" customWidth="1"/>
    <col min="9476" max="9725" width="8.85546875" style="10"/>
    <col min="9726" max="9726" width="37.42578125" style="10" customWidth="1"/>
    <col min="9727" max="9727" width="13.42578125" style="10" customWidth="1"/>
    <col min="9728" max="9731" width="15" style="10" customWidth="1"/>
    <col min="9732" max="9981" width="8.85546875" style="10"/>
    <col min="9982" max="9982" width="37.42578125" style="10" customWidth="1"/>
    <col min="9983" max="9983" width="13.42578125" style="10" customWidth="1"/>
    <col min="9984" max="9987" width="15" style="10" customWidth="1"/>
    <col min="9988" max="10237" width="8.85546875" style="10"/>
    <col min="10238" max="10238" width="37.42578125" style="10" customWidth="1"/>
    <col min="10239" max="10239" width="13.42578125" style="10" customWidth="1"/>
    <col min="10240" max="10243" width="15" style="10" customWidth="1"/>
    <col min="10244" max="10493" width="8.85546875" style="10"/>
    <col min="10494" max="10494" width="37.42578125" style="10" customWidth="1"/>
    <col min="10495" max="10495" width="13.42578125" style="10" customWidth="1"/>
    <col min="10496" max="10499" width="15" style="10" customWidth="1"/>
    <col min="10500" max="10749" width="8.85546875" style="10"/>
    <col min="10750" max="10750" width="37.42578125" style="10" customWidth="1"/>
    <col min="10751" max="10751" width="13.42578125" style="10" customWidth="1"/>
    <col min="10752" max="10755" width="15" style="10" customWidth="1"/>
    <col min="10756" max="11005" width="8.85546875" style="10"/>
    <col min="11006" max="11006" width="37.42578125" style="10" customWidth="1"/>
    <col min="11007" max="11007" width="13.42578125" style="10" customWidth="1"/>
    <col min="11008" max="11011" width="15" style="10" customWidth="1"/>
    <col min="11012" max="11261" width="8.85546875" style="10"/>
    <col min="11262" max="11262" width="37.42578125" style="10" customWidth="1"/>
    <col min="11263" max="11263" width="13.42578125" style="10" customWidth="1"/>
    <col min="11264" max="11267" width="15" style="10" customWidth="1"/>
    <col min="11268" max="11517" width="8.85546875" style="10"/>
    <col min="11518" max="11518" width="37.42578125" style="10" customWidth="1"/>
    <col min="11519" max="11519" width="13.42578125" style="10" customWidth="1"/>
    <col min="11520" max="11523" width="15" style="10" customWidth="1"/>
    <col min="11524" max="11773" width="8.85546875" style="10"/>
    <col min="11774" max="11774" width="37.42578125" style="10" customWidth="1"/>
    <col min="11775" max="11775" width="13.42578125" style="10" customWidth="1"/>
    <col min="11776" max="11779" width="15" style="10" customWidth="1"/>
    <col min="11780" max="12029" width="8.85546875" style="10"/>
    <col min="12030" max="12030" width="37.42578125" style="10" customWidth="1"/>
    <col min="12031" max="12031" width="13.42578125" style="10" customWidth="1"/>
    <col min="12032" max="12035" width="15" style="10" customWidth="1"/>
    <col min="12036" max="12285" width="8.85546875" style="10"/>
    <col min="12286" max="12286" width="37.42578125" style="10" customWidth="1"/>
    <col min="12287" max="12287" width="13.42578125" style="10" customWidth="1"/>
    <col min="12288" max="12291" width="15" style="10" customWidth="1"/>
    <col min="12292" max="12541" width="8.85546875" style="10"/>
    <col min="12542" max="12542" width="37.42578125" style="10" customWidth="1"/>
    <col min="12543" max="12543" width="13.42578125" style="10" customWidth="1"/>
    <col min="12544" max="12547" width="15" style="10" customWidth="1"/>
    <col min="12548" max="12797" width="8.85546875" style="10"/>
    <col min="12798" max="12798" width="37.42578125" style="10" customWidth="1"/>
    <col min="12799" max="12799" width="13.42578125" style="10" customWidth="1"/>
    <col min="12800" max="12803" width="15" style="10" customWidth="1"/>
    <col min="12804" max="13053" width="8.85546875" style="10"/>
    <col min="13054" max="13054" width="37.42578125" style="10" customWidth="1"/>
    <col min="13055" max="13055" width="13.42578125" style="10" customWidth="1"/>
    <col min="13056" max="13059" width="15" style="10" customWidth="1"/>
    <col min="13060" max="13309" width="8.85546875" style="10"/>
    <col min="13310" max="13310" width="37.42578125" style="10" customWidth="1"/>
    <col min="13311" max="13311" width="13.42578125" style="10" customWidth="1"/>
    <col min="13312" max="13315" width="15" style="10" customWidth="1"/>
    <col min="13316" max="13565" width="8.85546875" style="10"/>
    <col min="13566" max="13566" width="37.42578125" style="10" customWidth="1"/>
    <col min="13567" max="13567" width="13.42578125" style="10" customWidth="1"/>
    <col min="13568" max="13571" width="15" style="10" customWidth="1"/>
    <col min="13572" max="13821" width="8.85546875" style="10"/>
    <col min="13822" max="13822" width="37.42578125" style="10" customWidth="1"/>
    <col min="13823" max="13823" width="13.42578125" style="10" customWidth="1"/>
    <col min="13824" max="13827" width="15" style="10" customWidth="1"/>
    <col min="13828" max="14077" width="8.85546875" style="10"/>
    <col min="14078" max="14078" width="37.42578125" style="10" customWidth="1"/>
    <col min="14079" max="14079" width="13.42578125" style="10" customWidth="1"/>
    <col min="14080" max="14083" width="15" style="10" customWidth="1"/>
    <col min="14084" max="14333" width="8.85546875" style="10"/>
    <col min="14334" max="14334" width="37.42578125" style="10" customWidth="1"/>
    <col min="14335" max="14335" width="13.42578125" style="10" customWidth="1"/>
    <col min="14336" max="14339" width="15" style="10" customWidth="1"/>
    <col min="14340" max="14589" width="8.85546875" style="10"/>
    <col min="14590" max="14590" width="37.42578125" style="10" customWidth="1"/>
    <col min="14591" max="14591" width="13.42578125" style="10" customWidth="1"/>
    <col min="14592" max="14595" width="15" style="10" customWidth="1"/>
    <col min="14596" max="14845" width="8.85546875" style="10"/>
    <col min="14846" max="14846" width="37.42578125" style="10" customWidth="1"/>
    <col min="14847" max="14847" width="13.42578125" style="10" customWidth="1"/>
    <col min="14848" max="14851" width="15" style="10" customWidth="1"/>
    <col min="14852" max="15101" width="8.85546875" style="10"/>
    <col min="15102" max="15102" width="37.42578125" style="10" customWidth="1"/>
    <col min="15103" max="15103" width="13.42578125" style="10" customWidth="1"/>
    <col min="15104" max="15107" width="15" style="10" customWidth="1"/>
    <col min="15108" max="15357" width="8.85546875" style="10"/>
    <col min="15358" max="15358" width="37.42578125" style="10" customWidth="1"/>
    <col min="15359" max="15359" width="13.42578125" style="10" customWidth="1"/>
    <col min="15360" max="15363" width="15" style="10" customWidth="1"/>
    <col min="15364" max="15613" width="8.85546875" style="10"/>
    <col min="15614" max="15614" width="37.42578125" style="10" customWidth="1"/>
    <col min="15615" max="15615" width="13.42578125" style="10" customWidth="1"/>
    <col min="15616" max="15619" width="15" style="10" customWidth="1"/>
    <col min="15620" max="15869" width="8.85546875" style="10"/>
    <col min="15870" max="15870" width="37.42578125" style="10" customWidth="1"/>
    <col min="15871" max="15871" width="13.42578125" style="10" customWidth="1"/>
    <col min="15872" max="15875" width="15" style="10" customWidth="1"/>
    <col min="15876" max="16125" width="8.85546875" style="10"/>
    <col min="16126" max="16126" width="37.42578125" style="10" customWidth="1"/>
    <col min="16127" max="16127" width="13.42578125" style="10" customWidth="1"/>
    <col min="16128" max="16131" width="15" style="10" customWidth="1"/>
    <col min="16132" max="16384" width="8.85546875" style="10"/>
  </cols>
  <sheetData>
    <row r="1" spans="1:6" ht="25.9" customHeight="1">
      <c r="A1" s="130" t="s">
        <v>156</v>
      </c>
      <c r="B1" s="131"/>
      <c r="C1" s="33"/>
      <c r="D1" s="132"/>
      <c r="E1" s="33"/>
      <c r="F1" s="33"/>
    </row>
    <row r="2" spans="1:6" s="11" customFormat="1" ht="28.5" customHeight="1">
      <c r="A2" s="113"/>
      <c r="B2" s="114"/>
      <c r="C2" s="26" t="str">
        <f>+'Profit or Loss'!C2</f>
        <v>Current period 
Audited</v>
      </c>
      <c r="D2" s="60" t="str">
        <f>+'Profit or Loss'!D2</f>
        <v>Prior period 
Audited</v>
      </c>
      <c r="E2" s="26"/>
      <c r="F2" s="60"/>
    </row>
    <row r="3" spans="1:6" s="11" customFormat="1" ht="24">
      <c r="A3" s="115" t="s">
        <v>50</v>
      </c>
      <c r="B3" s="116" t="s">
        <v>26</v>
      </c>
      <c r="C3" s="32" t="str">
        <f>+'Profit or Loss'!C3</f>
        <v>1 January-
31 December 2017</v>
      </c>
      <c r="D3" s="61" t="str">
        <f>+'Profit or Loss'!D3</f>
        <v>1 January-
31 December 2016</v>
      </c>
      <c r="E3" s="32"/>
      <c r="F3" s="61"/>
    </row>
    <row r="4" spans="1:6">
      <c r="A4" s="133"/>
      <c r="B4" s="134"/>
      <c r="C4" s="135"/>
      <c r="D4" s="5"/>
      <c r="E4" s="19"/>
      <c r="F4" s="5"/>
    </row>
    <row r="5" spans="1:6" ht="15" customHeight="1">
      <c r="A5" s="87" t="s">
        <v>88</v>
      </c>
      <c r="B5" s="2"/>
      <c r="C5" s="62">
        <f>'[1]Kapsamlı Gelir Tablosu'!C5</f>
        <v>1489983</v>
      </c>
      <c r="D5" s="62">
        <f>'[1]Kapsamlı Gelir Tablosu'!D5</f>
        <v>955308</v>
      </c>
      <c r="E5" s="62">
        <f>'[1]Kapsamlı Gelir Tablosu'!E5</f>
        <v>0</v>
      </c>
      <c r="F5" s="62">
        <f>'[1]Kapsamlı Gelir Tablosu'!F5</f>
        <v>0</v>
      </c>
    </row>
    <row r="6" spans="1:6">
      <c r="A6" s="118"/>
      <c r="B6" s="25"/>
      <c r="C6" s="25"/>
      <c r="D6" s="35"/>
      <c r="E6" s="25"/>
      <c r="F6" s="25"/>
    </row>
    <row r="7" spans="1:6">
      <c r="A7" s="118" t="s">
        <v>89</v>
      </c>
      <c r="B7" s="25"/>
      <c r="C7" s="25"/>
      <c r="D7" s="35"/>
      <c r="E7" s="25"/>
      <c r="F7" s="25"/>
    </row>
    <row r="8" spans="1:6">
      <c r="A8" s="118"/>
      <c r="B8" s="25"/>
      <c r="C8" s="25"/>
      <c r="D8" s="35"/>
      <c r="E8" s="25"/>
      <c r="F8" s="25"/>
    </row>
    <row r="9" spans="1:6">
      <c r="A9" s="118" t="s">
        <v>90</v>
      </c>
      <c r="B9" s="35"/>
      <c r="C9" s="35"/>
      <c r="D9" s="35"/>
      <c r="E9" s="25"/>
      <c r="F9" s="35"/>
    </row>
    <row r="10" spans="1:6">
      <c r="A10" s="83" t="s">
        <v>91</v>
      </c>
      <c r="B10" s="136">
        <f>+'[1]Kapsamlı Gelir Tablosu'!B10</f>
        <v>17</v>
      </c>
      <c r="C10" s="36">
        <f>'[1]Kapsamlı Gelir Tablosu'!C10</f>
        <v>23</v>
      </c>
      <c r="D10" s="36">
        <f>'[1]Kapsamlı Gelir Tablosu'!D10</f>
        <v>-15458</v>
      </c>
      <c r="E10" s="36">
        <f>'[1]Kapsamlı Gelir Tablosu'!E10</f>
        <v>0</v>
      </c>
      <c r="F10" s="36">
        <f>'[1]Kapsamlı Gelir Tablosu'!F10</f>
        <v>0</v>
      </c>
    </row>
    <row r="11" spans="1:6">
      <c r="A11" s="83"/>
      <c r="B11" s="136"/>
      <c r="C11" s="56"/>
      <c r="D11" s="56"/>
      <c r="E11" s="56"/>
      <c r="F11" s="56"/>
    </row>
    <row r="12" spans="1:6">
      <c r="A12" s="118" t="s">
        <v>92</v>
      </c>
      <c r="B12" s="136"/>
      <c r="C12" s="56"/>
      <c r="D12" s="56"/>
      <c r="E12" s="56"/>
      <c r="F12" s="56"/>
    </row>
    <row r="13" spans="1:6">
      <c r="A13" s="127" t="s">
        <v>41</v>
      </c>
      <c r="B13" s="137">
        <f>+'[1]Kapsamlı Gelir Tablosu'!B13</f>
        <v>17</v>
      </c>
      <c r="C13" s="39">
        <f>'[1]Kapsamlı Gelir Tablosu'!C13</f>
        <v>-5</v>
      </c>
      <c r="D13" s="39">
        <f>'[1]Kapsamlı Gelir Tablosu'!D13</f>
        <v>3091</v>
      </c>
      <c r="E13" s="39">
        <f>'[1]Kapsamlı Gelir Tablosu'!E13</f>
        <v>0</v>
      </c>
      <c r="F13" s="39">
        <f>'[1]Kapsamlı Gelir Tablosu'!F13</f>
        <v>0</v>
      </c>
    </row>
    <row r="14" spans="1:6">
      <c r="A14" s="83"/>
      <c r="B14" s="136"/>
      <c r="C14" s="36"/>
      <c r="D14" s="36"/>
      <c r="E14" s="36"/>
      <c r="F14" s="36"/>
    </row>
    <row r="15" spans="1:6">
      <c r="A15" s="118" t="s">
        <v>93</v>
      </c>
      <c r="B15" s="136"/>
      <c r="C15" s="36"/>
      <c r="D15" s="36"/>
      <c r="E15" s="36"/>
      <c r="F15" s="36"/>
    </row>
    <row r="16" spans="1:6" ht="24">
      <c r="A16" s="138" t="s">
        <v>94</v>
      </c>
      <c r="B16" s="136">
        <f>+'[1]Kapsamlı Gelir Tablosu'!B16</f>
        <v>17</v>
      </c>
      <c r="C16" s="36">
        <f>'[1]Kapsamlı Gelir Tablosu'!C16</f>
        <v>-1350</v>
      </c>
      <c r="D16" s="36">
        <f>'[1]Kapsamlı Gelir Tablosu'!D16</f>
        <v>6130</v>
      </c>
      <c r="E16" s="36">
        <f>'[1]Kapsamlı Gelir Tablosu'!E16</f>
        <v>0</v>
      </c>
      <c r="F16" s="36">
        <f>'[1]Kapsamlı Gelir Tablosu'!F16</f>
        <v>0</v>
      </c>
    </row>
    <row r="17" spans="1:6">
      <c r="A17" s="139" t="s">
        <v>95</v>
      </c>
      <c r="B17" s="137">
        <f>+'[1]Kapsamlı Gelir Tablosu'!B17</f>
        <v>17</v>
      </c>
      <c r="C17" s="39">
        <f>'[1]Kapsamlı Gelir Tablosu'!C17</f>
        <v>-208664</v>
      </c>
      <c r="D17" s="39">
        <f>'[1]Kapsamlı Gelir Tablosu'!D17</f>
        <v>-227226</v>
      </c>
      <c r="E17" s="39">
        <f>'[1]Kapsamlı Gelir Tablosu'!E17</f>
        <v>0</v>
      </c>
      <c r="F17" s="39">
        <f>'[1]Kapsamlı Gelir Tablosu'!F17</f>
        <v>0</v>
      </c>
    </row>
    <row r="18" spans="1:6">
      <c r="A18" s="140" t="s">
        <v>96</v>
      </c>
      <c r="B18" s="136"/>
      <c r="C18" s="36"/>
      <c r="D18" s="36"/>
      <c r="E18" s="36"/>
      <c r="F18" s="36"/>
    </row>
    <row r="19" spans="1:6" ht="24">
      <c r="A19" s="141" t="s">
        <v>97</v>
      </c>
      <c r="B19" s="136">
        <f>+'[1]Kapsamlı Gelir Tablosu'!B19</f>
        <v>17</v>
      </c>
      <c r="C19" s="36">
        <f>'[1]Kapsamlı Gelir Tablosu'!C19</f>
        <v>68</v>
      </c>
      <c r="D19" s="36">
        <f>'[1]Kapsamlı Gelir Tablosu'!D19</f>
        <v>-306</v>
      </c>
      <c r="E19" s="36">
        <f>'[1]Kapsamlı Gelir Tablosu'!E19</f>
        <v>0</v>
      </c>
      <c r="F19" s="36">
        <f>'[1]Kapsamlı Gelir Tablosu'!F19</f>
        <v>0</v>
      </c>
    </row>
    <row r="20" spans="1:6">
      <c r="A20" s="139" t="s">
        <v>98</v>
      </c>
      <c r="B20" s="137">
        <f>+'[1]Kapsamlı Gelir Tablosu'!B20</f>
        <v>17</v>
      </c>
      <c r="C20" s="39">
        <f>'[1]Kapsamlı Gelir Tablosu'!C20</f>
        <v>41733</v>
      </c>
      <c r="D20" s="39">
        <f>'[1]Kapsamlı Gelir Tablosu'!D20</f>
        <v>45445</v>
      </c>
      <c r="E20" s="39">
        <f>'[1]Kapsamlı Gelir Tablosu'!E20</f>
        <v>0</v>
      </c>
      <c r="F20" s="39">
        <f>'[1]Kapsamlı Gelir Tablosu'!F20</f>
        <v>0</v>
      </c>
    </row>
    <row r="21" spans="1:6">
      <c r="A21" s="141"/>
      <c r="B21" s="136"/>
      <c r="C21" s="37"/>
      <c r="D21" s="37"/>
      <c r="E21" s="37"/>
      <c r="F21" s="37"/>
    </row>
    <row r="22" spans="1:6">
      <c r="A22" s="87" t="s">
        <v>99</v>
      </c>
      <c r="B22" s="2"/>
      <c r="C22" s="38">
        <f>+SUM(C10:C20)</f>
        <v>-168195</v>
      </c>
      <c r="D22" s="38">
        <f>+SUM(D10:D20)</f>
        <v>-188324</v>
      </c>
      <c r="E22" s="38">
        <f>+SUM(E10:E20)</f>
        <v>0</v>
      </c>
      <c r="F22" s="38">
        <f>+SUM(F10:F20)</f>
        <v>0</v>
      </c>
    </row>
    <row r="23" spans="1:6">
      <c r="A23" s="87"/>
      <c r="B23" s="2"/>
      <c r="C23" s="2"/>
      <c r="D23" s="3"/>
      <c r="E23" s="2"/>
      <c r="F23" s="2"/>
    </row>
    <row r="24" spans="1:6" ht="18.75" customHeight="1" thickBot="1">
      <c r="A24" s="142" t="s">
        <v>19</v>
      </c>
      <c r="B24" s="143"/>
      <c r="C24" s="40">
        <f>+C5+C22</f>
        <v>1321788</v>
      </c>
      <c r="D24" s="40">
        <f>+D5+D22</f>
        <v>766984</v>
      </c>
      <c r="E24" s="40">
        <f>+E5+E22</f>
        <v>0</v>
      </c>
      <c r="F24" s="40">
        <f>+F5+F22</f>
        <v>0</v>
      </c>
    </row>
    <row r="25" spans="1:6" ht="12.75" thickTop="1"/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showGridLines="0" view="pageBreakPreview" zoomScale="70" zoomScaleNormal="100" zoomScaleSheetLayoutView="70" workbookViewId="0">
      <selection sqref="A1:L20"/>
    </sheetView>
  </sheetViews>
  <sheetFormatPr defaultColWidth="9.140625" defaultRowHeight="12"/>
  <cols>
    <col min="1" max="1" width="34.7109375" style="9" customWidth="1"/>
    <col min="2" max="4" width="14" style="9" customWidth="1"/>
    <col min="5" max="5" width="18.5703125" style="9" customWidth="1"/>
    <col min="6" max="6" width="15.28515625" style="9" customWidth="1"/>
    <col min="7" max="7" width="2" style="9" customWidth="1"/>
    <col min="8" max="8" width="19.5703125" style="9" customWidth="1"/>
    <col min="9" max="9" width="16.42578125" style="9" customWidth="1"/>
    <col min="10" max="10" width="13.85546875" style="9" bestFit="1" customWidth="1"/>
    <col min="11" max="11" width="13.28515625" style="9" customWidth="1"/>
    <col min="12" max="12" width="14.7109375" style="64" customWidth="1"/>
    <col min="13" max="13" width="9.140625" style="9"/>
    <col min="14" max="14" width="28.7109375" style="9" bestFit="1" customWidth="1"/>
    <col min="15" max="16384" width="9.140625" style="9"/>
  </cols>
  <sheetData>
    <row r="1" spans="1:14" ht="25.9" customHeight="1">
      <c r="A1" s="130" t="s">
        <v>162</v>
      </c>
      <c r="B1" s="130"/>
      <c r="C1" s="130"/>
      <c r="D1" s="130"/>
      <c r="E1" s="130"/>
      <c r="F1" s="144"/>
      <c r="G1" s="144"/>
      <c r="H1" s="144"/>
      <c r="I1" s="144"/>
      <c r="J1" s="144"/>
      <c r="K1" s="144"/>
      <c r="L1" s="145"/>
    </row>
    <row r="2" spans="1:14" ht="76.5" customHeight="1">
      <c r="A2" s="11"/>
      <c r="B2" s="11"/>
      <c r="C2" s="11"/>
      <c r="D2" s="11"/>
      <c r="E2" s="193" t="s">
        <v>109</v>
      </c>
      <c r="F2" s="193"/>
      <c r="G2" s="146"/>
      <c r="H2" s="116" t="s">
        <v>108</v>
      </c>
      <c r="I2" s="147"/>
      <c r="J2" s="194" t="s">
        <v>146</v>
      </c>
      <c r="K2" s="194"/>
      <c r="L2" s="148"/>
    </row>
    <row r="3" spans="1:14" s="34" customFormat="1" ht="81.75" customHeight="1">
      <c r="A3" s="149" t="s">
        <v>50</v>
      </c>
      <c r="B3" s="116" t="s">
        <v>101</v>
      </c>
      <c r="C3" s="116" t="s">
        <v>31</v>
      </c>
      <c r="D3" s="116" t="s">
        <v>102</v>
      </c>
      <c r="E3" s="150" t="s">
        <v>103</v>
      </c>
      <c r="F3" s="150" t="s">
        <v>104</v>
      </c>
      <c r="G3" s="150"/>
      <c r="H3" s="150" t="s">
        <v>37</v>
      </c>
      <c r="I3" s="150" t="s">
        <v>105</v>
      </c>
      <c r="J3" s="116" t="s">
        <v>73</v>
      </c>
      <c r="K3" s="116" t="s">
        <v>106</v>
      </c>
      <c r="L3" s="116" t="s">
        <v>107</v>
      </c>
    </row>
    <row r="4" spans="1:14" s="24" customFormat="1" ht="25.5" customHeight="1">
      <c r="A4" s="151" t="s">
        <v>100</v>
      </c>
      <c r="B4" s="152">
        <f>'[1]Özkaynak Değişim Tablosu'!B4</f>
        <v>350910</v>
      </c>
      <c r="C4" s="152">
        <f>'[1]Özkaynak Değişim Tablosu'!C4</f>
        <v>27920</v>
      </c>
      <c r="D4" s="152">
        <f>'[1]Özkaynak Değişim Tablosu'!D4</f>
        <v>8</v>
      </c>
      <c r="E4" s="152">
        <f>'[1]Özkaynak Değişim Tablosu'!E4</f>
        <v>11066</v>
      </c>
      <c r="F4" s="152">
        <f>'[1]Özkaynak Değişim Tablosu'!F4</f>
        <v>-154408</v>
      </c>
      <c r="G4" s="152"/>
      <c r="H4" s="152">
        <f>'[1]Özkaynak Değişim Tablosu'!H4</f>
        <v>-1652</v>
      </c>
      <c r="I4" s="152">
        <f>'[1]Özkaynak Değişim Tablosu'!I4</f>
        <v>438411</v>
      </c>
      <c r="J4" s="152">
        <f>'[1]Özkaynak Değişim Tablosu'!J4</f>
        <v>1545689</v>
      </c>
      <c r="K4" s="152">
        <f>'[1]Özkaynak Değişim Tablosu'!K4</f>
        <v>841911</v>
      </c>
      <c r="L4" s="152">
        <f>'[1]Özkaynak Değişim Tablosu'!L4</f>
        <v>3059855</v>
      </c>
    </row>
    <row r="5" spans="1:14">
      <c r="A5" s="83"/>
      <c r="B5" s="1"/>
      <c r="C5" s="1"/>
      <c r="D5" s="1"/>
      <c r="E5" s="1"/>
      <c r="F5" s="1"/>
      <c r="G5" s="1"/>
      <c r="H5" s="1"/>
      <c r="I5" s="1"/>
      <c r="J5" s="4"/>
      <c r="K5" s="4"/>
      <c r="L5" s="1"/>
      <c r="N5" s="34"/>
    </row>
    <row r="6" spans="1:14">
      <c r="A6" s="83" t="s">
        <v>110</v>
      </c>
      <c r="B6" s="153">
        <f>'[1]Özkaynak Değişim Tablosu'!B6</f>
        <v>0</v>
      </c>
      <c r="C6" s="153">
        <f>'[1]Özkaynak Değişim Tablosu'!C6</f>
        <v>0</v>
      </c>
      <c r="D6" s="153">
        <f>'[1]Özkaynak Değişim Tablosu'!D6</f>
        <v>0</v>
      </c>
      <c r="E6" s="153" t="str">
        <f>'[1]Özkaynak Değişim Tablosu'!E6</f>
        <v>-</v>
      </c>
      <c r="F6" s="153" t="str">
        <f>'[1]Özkaynak Değişim Tablosu'!F6</f>
        <v>-</v>
      </c>
      <c r="G6" s="153"/>
      <c r="H6" s="153">
        <f>'[1]Özkaynak Değişim Tablosu'!H6</f>
        <v>0</v>
      </c>
      <c r="I6" s="153">
        <f>'[1]Özkaynak Değişim Tablosu'!I6</f>
        <v>0</v>
      </c>
      <c r="J6" s="153">
        <f>'[1]Özkaynak Değişim Tablosu'!J6</f>
        <v>0</v>
      </c>
      <c r="K6" s="153">
        <f>'[1]Özkaynak Değişim Tablosu'!K6</f>
        <v>955308</v>
      </c>
      <c r="L6" s="153">
        <f>'[1]Özkaynak Değişim Tablosu'!L6</f>
        <v>955308</v>
      </c>
      <c r="N6" s="24"/>
    </row>
    <row r="7" spans="1:14">
      <c r="A7" s="127" t="s">
        <v>111</v>
      </c>
      <c r="B7" s="154">
        <f>'[1]Özkaynak Değişim Tablosu'!B7</f>
        <v>0</v>
      </c>
      <c r="C7" s="154">
        <f>'[1]Özkaynak Değişim Tablosu'!C7</f>
        <v>0</v>
      </c>
      <c r="D7" s="154">
        <f>'[1]Özkaynak Değişim Tablosu'!D7</f>
        <v>0</v>
      </c>
      <c r="E7" s="154">
        <f>'[1]Özkaynak Değişim Tablosu'!E7</f>
        <v>5824</v>
      </c>
      <c r="F7" s="154">
        <f>'[1]Özkaynak Değişim Tablosu'!F7</f>
        <v>-181781</v>
      </c>
      <c r="G7" s="154"/>
      <c r="H7" s="154">
        <f>'[1]Özkaynak Değişim Tablosu'!H7</f>
        <v>-12367</v>
      </c>
      <c r="I7" s="154">
        <f>'[1]Özkaynak Değişim Tablosu'!I7</f>
        <v>0</v>
      </c>
      <c r="J7" s="154">
        <f>'[1]Özkaynak Değişim Tablosu'!J7</f>
        <v>0</v>
      </c>
      <c r="K7" s="154">
        <f>'[1]Özkaynak Değişim Tablosu'!K7</f>
        <v>0</v>
      </c>
      <c r="L7" s="154">
        <f>'[1]Özkaynak Değişim Tablosu'!L7</f>
        <v>-188324</v>
      </c>
    </row>
    <row r="8" spans="1:14">
      <c r="A8" s="155" t="s">
        <v>19</v>
      </c>
      <c r="B8" s="153">
        <f>+SUM(B6:B7)</f>
        <v>0</v>
      </c>
      <c r="C8" s="153">
        <f t="shared" ref="C8:F8" si="0">+SUM(C6:C7)</f>
        <v>0</v>
      </c>
      <c r="D8" s="153">
        <f t="shared" si="0"/>
        <v>0</v>
      </c>
      <c r="E8" s="153">
        <f t="shared" si="0"/>
        <v>5824</v>
      </c>
      <c r="F8" s="153">
        <f t="shared" si="0"/>
        <v>-181781</v>
      </c>
      <c r="G8" s="153"/>
      <c r="H8" s="153">
        <f t="shared" ref="H8:L8" si="1">+SUM(H6:H7)</f>
        <v>-12367</v>
      </c>
      <c r="I8" s="153">
        <f t="shared" si="1"/>
        <v>0</v>
      </c>
      <c r="J8" s="153">
        <f t="shared" si="1"/>
        <v>0</v>
      </c>
      <c r="K8" s="153">
        <f t="shared" si="1"/>
        <v>955308</v>
      </c>
      <c r="L8" s="153">
        <f t="shared" si="1"/>
        <v>766984</v>
      </c>
    </row>
    <row r="9" spans="1:14" s="24" customFormat="1">
      <c r="A9" s="83" t="s">
        <v>20</v>
      </c>
      <c r="B9" s="153">
        <f>'[1]Özkaynak Değişim Tablosu'!B9</f>
        <v>0</v>
      </c>
      <c r="C9" s="153">
        <f>'[1]Özkaynak Değişim Tablosu'!C9</f>
        <v>0</v>
      </c>
      <c r="D9" s="153">
        <f>'[1]Özkaynak Değişim Tablosu'!D9</f>
        <v>0</v>
      </c>
      <c r="E9" s="153">
        <f>'[1]Özkaynak Değişim Tablosu'!E9</f>
        <v>0</v>
      </c>
      <c r="F9" s="153">
        <f>'[1]Özkaynak Değişim Tablosu'!F9</f>
        <v>0</v>
      </c>
      <c r="G9" s="153"/>
      <c r="H9" s="153">
        <f>'[1]Özkaynak Değişim Tablosu'!H9</f>
        <v>0</v>
      </c>
      <c r="I9" s="153">
        <f>'[1]Özkaynak Değişim Tablosu'!I9</f>
        <v>64567</v>
      </c>
      <c r="J9" s="153">
        <f>'[1]Özkaynak Değişim Tablosu'!J9</f>
        <v>777344</v>
      </c>
      <c r="K9" s="153">
        <f>'[1]Özkaynak Değişim Tablosu'!K9</f>
        <v>-841911</v>
      </c>
      <c r="L9" s="153">
        <f>'[1]Özkaynak Değişim Tablosu'!L9</f>
        <v>0</v>
      </c>
      <c r="N9" s="9"/>
    </row>
    <row r="10" spans="1:14">
      <c r="A10" s="127" t="s">
        <v>29</v>
      </c>
      <c r="B10" s="154">
        <f>'[1]Özkaynak Değişim Tablosu'!B10</f>
        <v>0</v>
      </c>
      <c r="C10" s="154">
        <f>'[1]Özkaynak Değişim Tablosu'!C10</f>
        <v>0</v>
      </c>
      <c r="D10" s="154">
        <f>'[1]Özkaynak Değişim Tablosu'!D10</f>
        <v>0</v>
      </c>
      <c r="E10" s="154">
        <f>'[1]Özkaynak Değişim Tablosu'!E10</f>
        <v>0</v>
      </c>
      <c r="F10" s="154">
        <f>'[1]Özkaynak Değişim Tablosu'!F10</f>
        <v>0</v>
      </c>
      <c r="G10" s="154"/>
      <c r="H10" s="154">
        <f>'[1]Özkaynak Değişim Tablosu'!H10</f>
        <v>0</v>
      </c>
      <c r="I10" s="154">
        <f>'[1]Özkaynak Değişim Tablosu'!I10</f>
        <v>-218771</v>
      </c>
      <c r="J10" s="154">
        <f>'[1]Özkaynak Değişim Tablosu'!J10</f>
        <v>-444449</v>
      </c>
      <c r="K10" s="154">
        <f>'[1]Özkaynak Değişim Tablosu'!K10</f>
        <v>0</v>
      </c>
      <c r="L10" s="154">
        <f>'[1]Özkaynak Değişim Tablosu'!L10</f>
        <v>-663220</v>
      </c>
    </row>
    <row r="11" spans="1:14" s="24" customFormat="1" ht="24" customHeight="1">
      <c r="A11" s="151" t="s">
        <v>158</v>
      </c>
      <c r="B11" s="156">
        <f>+B4+B8+B9+B10</f>
        <v>350910</v>
      </c>
      <c r="C11" s="156">
        <f>+C4+C8+C9+C10</f>
        <v>27920</v>
      </c>
      <c r="D11" s="156">
        <f>+D4+D8+D9+D10</f>
        <v>8</v>
      </c>
      <c r="E11" s="156">
        <f>+E4+E8+E9+E10</f>
        <v>16890</v>
      </c>
      <c r="F11" s="152">
        <f>+F4+F8+F9+F10</f>
        <v>-336189</v>
      </c>
      <c r="G11" s="152"/>
      <c r="H11" s="152">
        <f>+H4+H8+H9+H10</f>
        <v>-14019</v>
      </c>
      <c r="I11" s="152">
        <f>+I4+I8+I9+I10</f>
        <v>284207</v>
      </c>
      <c r="J11" s="152">
        <f>+J4+J8+J9+J10</f>
        <v>1878584</v>
      </c>
      <c r="K11" s="152">
        <f>+K4+K8+K9+K10</f>
        <v>955308</v>
      </c>
      <c r="L11" s="152">
        <f>+L4+L8+L9+L10</f>
        <v>3163619</v>
      </c>
    </row>
    <row r="12" spans="1:14">
      <c r="A12" s="15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spans="1:14" ht="33" customHeight="1">
      <c r="A13" s="151" t="s">
        <v>112</v>
      </c>
      <c r="B13" s="152">
        <f>'[1]Özkaynak Değişim Tablosu'!B13</f>
        <v>350910</v>
      </c>
      <c r="C13" s="152">
        <f>'[1]Özkaynak Değişim Tablosu'!C13</f>
        <v>27920</v>
      </c>
      <c r="D13" s="152">
        <f>'[1]Özkaynak Değişim Tablosu'!D13</f>
        <v>8</v>
      </c>
      <c r="E13" s="152">
        <f>'[1]Özkaynak Değişim Tablosu'!E13</f>
        <v>16890</v>
      </c>
      <c r="F13" s="152">
        <f>'[1]Özkaynak Değişim Tablosu'!F13</f>
        <v>-336189</v>
      </c>
      <c r="G13" s="152"/>
      <c r="H13" s="152">
        <f>'[1]Özkaynak Değişim Tablosu'!H13</f>
        <v>-14019</v>
      </c>
      <c r="I13" s="152">
        <f>'[1]Özkaynak Değişim Tablosu'!I13</f>
        <v>284207</v>
      </c>
      <c r="J13" s="152">
        <f>'[1]Özkaynak Değişim Tablosu'!J13</f>
        <v>1878584</v>
      </c>
      <c r="K13" s="152">
        <f>'[1]Özkaynak Değişim Tablosu'!K13</f>
        <v>955308</v>
      </c>
      <c r="L13" s="152">
        <f>'[1]Özkaynak Değişim Tablosu'!L13</f>
        <v>3163619</v>
      </c>
    </row>
    <row r="14" spans="1:14">
      <c r="A14" s="15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4">
      <c r="A15" s="83" t="s">
        <v>113</v>
      </c>
      <c r="B15" s="153">
        <f>'[1]Özkaynak Değişim Tablosu'!B15</f>
        <v>0</v>
      </c>
      <c r="C15" s="153">
        <f>'[1]Özkaynak Değişim Tablosu'!C15</f>
        <v>0</v>
      </c>
      <c r="D15" s="153">
        <f>'[1]Özkaynak Değişim Tablosu'!D15</f>
        <v>0</v>
      </c>
      <c r="E15" s="153" t="str">
        <f>'[1]Özkaynak Değişim Tablosu'!E15</f>
        <v>-</v>
      </c>
      <c r="F15" s="153" t="str">
        <f>'[1]Özkaynak Değişim Tablosu'!F15</f>
        <v>-</v>
      </c>
      <c r="G15" s="153"/>
      <c r="H15" s="153" t="str">
        <f>'[1]Özkaynak Değişim Tablosu'!H15</f>
        <v>-</v>
      </c>
      <c r="I15" s="153" t="str">
        <f>'[1]Özkaynak Değişim Tablosu'!I15</f>
        <v>-</v>
      </c>
      <c r="J15" s="153" t="str">
        <f>'[1]Özkaynak Değişim Tablosu'!J15</f>
        <v>-</v>
      </c>
      <c r="K15" s="153">
        <f>'[1]Özkaynak Değişim Tablosu'!K15</f>
        <v>1489983</v>
      </c>
      <c r="L15" s="4">
        <f>'[1]Özkaynak Değişim Tablosu'!L15</f>
        <v>1489983</v>
      </c>
    </row>
    <row r="16" spans="1:14" s="24" customFormat="1">
      <c r="A16" s="127" t="s">
        <v>111</v>
      </c>
      <c r="B16" s="154">
        <f>'[1]Özkaynak Değişim Tablosu'!B16</f>
        <v>0</v>
      </c>
      <c r="C16" s="154">
        <f>'[1]Özkaynak Değişim Tablosu'!C16</f>
        <v>0</v>
      </c>
      <c r="D16" s="154">
        <f>'[1]Özkaynak Değişim Tablosu'!D16</f>
        <v>0</v>
      </c>
      <c r="E16" s="154">
        <f>'[1]Özkaynak Değişim Tablosu'!E16</f>
        <v>-1282</v>
      </c>
      <c r="F16" s="154">
        <f>'[1]Özkaynak Değişim Tablosu'!F16</f>
        <v>-166931</v>
      </c>
      <c r="G16" s="154"/>
      <c r="H16" s="154">
        <f>'[1]Özkaynak Değişim Tablosu'!H16</f>
        <v>18</v>
      </c>
      <c r="I16" s="154" t="str">
        <f>'[1]Özkaynak Değişim Tablosu'!I16</f>
        <v>-</v>
      </c>
      <c r="J16" s="154" t="str">
        <f>'[1]Özkaynak Değişim Tablosu'!J16</f>
        <v>-</v>
      </c>
      <c r="K16" s="154" t="str">
        <f>'[1]Özkaynak Değişim Tablosu'!K16</f>
        <v>-</v>
      </c>
      <c r="L16" s="159">
        <f>'[1]Özkaynak Değişim Tablosu'!L16</f>
        <v>-168195</v>
      </c>
    </row>
    <row r="17" spans="1:12">
      <c r="A17" s="123" t="s">
        <v>19</v>
      </c>
      <c r="B17" s="153">
        <f>+SUM(B15:B16)</f>
        <v>0</v>
      </c>
      <c r="C17" s="153">
        <f t="shared" ref="C17:L17" si="2">+SUM(C15:C16)</f>
        <v>0</v>
      </c>
      <c r="D17" s="153">
        <f t="shared" si="2"/>
        <v>0</v>
      </c>
      <c r="E17" s="153">
        <f t="shared" si="2"/>
        <v>-1282</v>
      </c>
      <c r="F17" s="153">
        <f t="shared" si="2"/>
        <v>-166931</v>
      </c>
      <c r="G17" s="153"/>
      <c r="H17" s="153">
        <f t="shared" si="2"/>
        <v>18</v>
      </c>
      <c r="I17" s="153">
        <f t="shared" si="2"/>
        <v>0</v>
      </c>
      <c r="J17" s="153">
        <f t="shared" si="2"/>
        <v>0</v>
      </c>
      <c r="K17" s="153">
        <f t="shared" si="2"/>
        <v>1489983</v>
      </c>
      <c r="L17" s="160">
        <f t="shared" si="2"/>
        <v>1321788</v>
      </c>
    </row>
    <row r="18" spans="1:12">
      <c r="A18" s="83" t="s">
        <v>20</v>
      </c>
      <c r="B18" s="153">
        <f>'[1]Özkaynak Değişim Tablosu'!B18</f>
        <v>0</v>
      </c>
      <c r="C18" s="153">
        <f>'[1]Özkaynak Değişim Tablosu'!C18</f>
        <v>0</v>
      </c>
      <c r="D18" s="153">
        <f>'[1]Özkaynak Değişim Tablosu'!D18</f>
        <v>0</v>
      </c>
      <c r="E18" s="153">
        <f>'[1]Özkaynak Değişim Tablosu'!E18</f>
        <v>0</v>
      </c>
      <c r="F18" s="153">
        <f>'[1]Özkaynak Değişim Tablosu'!F18</f>
        <v>0</v>
      </c>
      <c r="G18" s="153"/>
      <c r="H18" s="153">
        <f>'[1]Özkaynak Değişim Tablosu'!H18</f>
        <v>0</v>
      </c>
      <c r="I18" s="153">
        <f>'[1]Özkaynak Değişim Tablosu'!I18</f>
        <v>77200</v>
      </c>
      <c r="J18" s="153">
        <f>'[1]Özkaynak Değişim Tablosu'!J18</f>
        <v>878108</v>
      </c>
      <c r="K18" s="153">
        <f>'[1]Özkaynak Değişim Tablosu'!K18</f>
        <v>-955308</v>
      </c>
      <c r="L18" s="160">
        <f>'[1]Özkaynak Değişim Tablosu'!L18</f>
        <v>0</v>
      </c>
    </row>
    <row r="19" spans="1:12">
      <c r="A19" s="127" t="s">
        <v>29</v>
      </c>
      <c r="B19" s="154">
        <f>'[1]Özkaynak Değişim Tablosu'!B19</f>
        <v>0</v>
      </c>
      <c r="C19" s="154">
        <f>'[1]Özkaynak Değişim Tablosu'!C19</f>
        <v>0</v>
      </c>
      <c r="D19" s="154">
        <f>'[1]Özkaynak Değişim Tablosu'!D19</f>
        <v>0</v>
      </c>
      <c r="E19" s="154">
        <f>'[1]Özkaynak Değişim Tablosu'!E19</f>
        <v>0</v>
      </c>
      <c r="F19" s="154">
        <f>'[1]Özkaynak Değişim Tablosu'!F19</f>
        <v>0</v>
      </c>
      <c r="G19" s="154"/>
      <c r="H19" s="154">
        <f>'[1]Özkaynak Değişim Tablosu'!H19</f>
        <v>0</v>
      </c>
      <c r="I19" s="154">
        <f>'[1]Özkaynak Değişim Tablosu'!I19</f>
        <v>-107003</v>
      </c>
      <c r="J19" s="154">
        <f>'[1]Özkaynak Değişim Tablosu'!J19</f>
        <v>-682545</v>
      </c>
      <c r="K19" s="154">
        <f>'[1]Özkaynak Değişim Tablosu'!K19</f>
        <v>0</v>
      </c>
      <c r="L19" s="159">
        <f>'[1]Özkaynak Değişim Tablosu'!L19</f>
        <v>-789548</v>
      </c>
    </row>
    <row r="20" spans="1:12" ht="27.75" customHeight="1" thickBot="1">
      <c r="A20" s="91" t="s">
        <v>159</v>
      </c>
      <c r="B20" s="161">
        <f>+B13+B17+B18+B19</f>
        <v>350910</v>
      </c>
      <c r="C20" s="161">
        <f>+C13+C17+C18+C19</f>
        <v>27920</v>
      </c>
      <c r="D20" s="161">
        <f>+D13+D17+D18+D19</f>
        <v>8</v>
      </c>
      <c r="E20" s="161">
        <f>+E13+E17+E18+E19</f>
        <v>15608</v>
      </c>
      <c r="F20" s="161">
        <f>+F13+F17+F18+F19</f>
        <v>-503120</v>
      </c>
      <c r="G20" s="161"/>
      <c r="H20" s="161">
        <f>+H13+H17+H18+H19</f>
        <v>-14001</v>
      </c>
      <c r="I20" s="161">
        <f>+I13+I17+I18+I19</f>
        <v>254404</v>
      </c>
      <c r="J20" s="161">
        <f>+J13+J17+J18+J19</f>
        <v>2074147</v>
      </c>
      <c r="K20" s="161">
        <f>+K13+K17+K18+K19</f>
        <v>1489983</v>
      </c>
      <c r="L20" s="161">
        <f>+SUM(B20:K20)</f>
        <v>3695859</v>
      </c>
    </row>
    <row r="21" spans="1:12" ht="12.75" thickTop="1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2">
      <c r="B22" s="8"/>
      <c r="C22" s="8"/>
      <c r="D22" s="8"/>
      <c r="E22" s="8"/>
      <c r="F22" s="8"/>
      <c r="G22" s="8"/>
      <c r="H22" s="7"/>
      <c r="I22" s="8"/>
      <c r="J22" s="8"/>
      <c r="K22" s="8"/>
      <c r="L22" s="8"/>
    </row>
    <row r="23" spans="1:12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63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showGridLines="0" tabSelected="1" view="pageBreakPreview" zoomScale="90" zoomScaleNormal="100" zoomScaleSheetLayoutView="90" workbookViewId="0">
      <selection sqref="A1:D60"/>
    </sheetView>
  </sheetViews>
  <sheetFormatPr defaultRowHeight="12"/>
  <cols>
    <col min="1" max="1" width="69.85546875" style="41" customWidth="1"/>
    <col min="2" max="2" width="10.85546875" style="53" customWidth="1"/>
    <col min="3" max="3" width="22.5703125" style="53" customWidth="1"/>
    <col min="4" max="4" width="24" style="41" customWidth="1"/>
    <col min="5" max="5" width="6.5703125" style="68" customWidth="1"/>
    <col min="6" max="6" width="10.140625" style="41" bestFit="1" customWidth="1"/>
    <col min="7" max="8" width="9.140625" style="41"/>
    <col min="9" max="9" width="12.28515625" style="41" customWidth="1"/>
    <col min="10" max="10" width="11.7109375" style="41" customWidth="1"/>
    <col min="11" max="256" width="9.140625" style="41"/>
    <col min="257" max="257" width="46" style="41" customWidth="1"/>
    <col min="258" max="258" width="18.85546875" style="41" customWidth="1"/>
    <col min="259" max="260" width="15" style="41" customWidth="1"/>
    <col min="261" max="512" width="9.140625" style="41"/>
    <col min="513" max="513" width="46" style="41" customWidth="1"/>
    <col min="514" max="514" width="18.85546875" style="41" customWidth="1"/>
    <col min="515" max="516" width="15" style="41" customWidth="1"/>
    <col min="517" max="768" width="9.140625" style="41"/>
    <col min="769" max="769" width="46" style="41" customWidth="1"/>
    <col min="770" max="770" width="18.85546875" style="41" customWidth="1"/>
    <col min="771" max="772" width="15" style="41" customWidth="1"/>
    <col min="773" max="1024" width="9.140625" style="41"/>
    <col min="1025" max="1025" width="46" style="41" customWidth="1"/>
    <col min="1026" max="1026" width="18.85546875" style="41" customWidth="1"/>
    <col min="1027" max="1028" width="15" style="41" customWidth="1"/>
    <col min="1029" max="1280" width="9.140625" style="41"/>
    <col min="1281" max="1281" width="46" style="41" customWidth="1"/>
    <col min="1282" max="1282" width="18.85546875" style="41" customWidth="1"/>
    <col min="1283" max="1284" width="15" style="41" customWidth="1"/>
    <col min="1285" max="1536" width="9.140625" style="41"/>
    <col min="1537" max="1537" width="46" style="41" customWidth="1"/>
    <col min="1538" max="1538" width="18.85546875" style="41" customWidth="1"/>
    <col min="1539" max="1540" width="15" style="41" customWidth="1"/>
    <col min="1541" max="1792" width="9.140625" style="41"/>
    <col min="1793" max="1793" width="46" style="41" customWidth="1"/>
    <col min="1794" max="1794" width="18.85546875" style="41" customWidth="1"/>
    <col min="1795" max="1796" width="15" style="41" customWidth="1"/>
    <col min="1797" max="2048" width="9.140625" style="41"/>
    <col min="2049" max="2049" width="46" style="41" customWidth="1"/>
    <col min="2050" max="2050" width="18.85546875" style="41" customWidth="1"/>
    <col min="2051" max="2052" width="15" style="41" customWidth="1"/>
    <col min="2053" max="2304" width="9.140625" style="41"/>
    <col min="2305" max="2305" width="46" style="41" customWidth="1"/>
    <col min="2306" max="2306" width="18.85546875" style="41" customWidth="1"/>
    <col min="2307" max="2308" width="15" style="41" customWidth="1"/>
    <col min="2309" max="2560" width="9.140625" style="41"/>
    <col min="2561" max="2561" width="46" style="41" customWidth="1"/>
    <col min="2562" max="2562" width="18.85546875" style="41" customWidth="1"/>
    <col min="2563" max="2564" width="15" style="41" customWidth="1"/>
    <col min="2565" max="2816" width="9.140625" style="41"/>
    <col min="2817" max="2817" width="46" style="41" customWidth="1"/>
    <col min="2818" max="2818" width="18.85546875" style="41" customWidth="1"/>
    <col min="2819" max="2820" width="15" style="41" customWidth="1"/>
    <col min="2821" max="3072" width="9.140625" style="41"/>
    <col min="3073" max="3073" width="46" style="41" customWidth="1"/>
    <col min="3074" max="3074" width="18.85546875" style="41" customWidth="1"/>
    <col min="3075" max="3076" width="15" style="41" customWidth="1"/>
    <col min="3077" max="3328" width="9.140625" style="41"/>
    <col min="3329" max="3329" width="46" style="41" customWidth="1"/>
    <col min="3330" max="3330" width="18.85546875" style="41" customWidth="1"/>
    <col min="3331" max="3332" width="15" style="41" customWidth="1"/>
    <col min="3333" max="3584" width="9.140625" style="41"/>
    <col min="3585" max="3585" width="46" style="41" customWidth="1"/>
    <col min="3586" max="3586" width="18.85546875" style="41" customWidth="1"/>
    <col min="3587" max="3588" width="15" style="41" customWidth="1"/>
    <col min="3589" max="3840" width="9.140625" style="41"/>
    <col min="3841" max="3841" width="46" style="41" customWidth="1"/>
    <col min="3842" max="3842" width="18.85546875" style="41" customWidth="1"/>
    <col min="3843" max="3844" width="15" style="41" customWidth="1"/>
    <col min="3845" max="4096" width="9.140625" style="41"/>
    <col min="4097" max="4097" width="46" style="41" customWidth="1"/>
    <col min="4098" max="4098" width="18.85546875" style="41" customWidth="1"/>
    <col min="4099" max="4100" width="15" style="41" customWidth="1"/>
    <col min="4101" max="4352" width="9.140625" style="41"/>
    <col min="4353" max="4353" width="46" style="41" customWidth="1"/>
    <col min="4354" max="4354" width="18.85546875" style="41" customWidth="1"/>
    <col min="4355" max="4356" width="15" style="41" customWidth="1"/>
    <col min="4357" max="4608" width="9.140625" style="41"/>
    <col min="4609" max="4609" width="46" style="41" customWidth="1"/>
    <col min="4610" max="4610" width="18.85546875" style="41" customWidth="1"/>
    <col min="4611" max="4612" width="15" style="41" customWidth="1"/>
    <col min="4613" max="4864" width="9.140625" style="41"/>
    <col min="4865" max="4865" width="46" style="41" customWidth="1"/>
    <col min="4866" max="4866" width="18.85546875" style="41" customWidth="1"/>
    <col min="4867" max="4868" width="15" style="41" customWidth="1"/>
    <col min="4869" max="5120" width="9.140625" style="41"/>
    <col min="5121" max="5121" width="46" style="41" customWidth="1"/>
    <col min="5122" max="5122" width="18.85546875" style="41" customWidth="1"/>
    <col min="5123" max="5124" width="15" style="41" customWidth="1"/>
    <col min="5125" max="5376" width="9.140625" style="41"/>
    <col min="5377" max="5377" width="46" style="41" customWidth="1"/>
    <col min="5378" max="5378" width="18.85546875" style="41" customWidth="1"/>
    <col min="5379" max="5380" width="15" style="41" customWidth="1"/>
    <col min="5381" max="5632" width="9.140625" style="41"/>
    <col min="5633" max="5633" width="46" style="41" customWidth="1"/>
    <col min="5634" max="5634" width="18.85546875" style="41" customWidth="1"/>
    <col min="5635" max="5636" width="15" style="41" customWidth="1"/>
    <col min="5637" max="5888" width="9.140625" style="41"/>
    <col min="5889" max="5889" width="46" style="41" customWidth="1"/>
    <col min="5890" max="5890" width="18.85546875" style="41" customWidth="1"/>
    <col min="5891" max="5892" width="15" style="41" customWidth="1"/>
    <col min="5893" max="6144" width="9.140625" style="41"/>
    <col min="6145" max="6145" width="46" style="41" customWidth="1"/>
    <col min="6146" max="6146" width="18.85546875" style="41" customWidth="1"/>
    <col min="6147" max="6148" width="15" style="41" customWidth="1"/>
    <col min="6149" max="6400" width="9.140625" style="41"/>
    <col min="6401" max="6401" width="46" style="41" customWidth="1"/>
    <col min="6402" max="6402" width="18.85546875" style="41" customWidth="1"/>
    <col min="6403" max="6404" width="15" style="41" customWidth="1"/>
    <col min="6405" max="6656" width="9.140625" style="41"/>
    <col min="6657" max="6657" width="46" style="41" customWidth="1"/>
    <col min="6658" max="6658" width="18.85546875" style="41" customWidth="1"/>
    <col min="6659" max="6660" width="15" style="41" customWidth="1"/>
    <col min="6661" max="6912" width="9.140625" style="41"/>
    <col min="6913" max="6913" width="46" style="41" customWidth="1"/>
    <col min="6914" max="6914" width="18.85546875" style="41" customWidth="1"/>
    <col min="6915" max="6916" width="15" style="41" customWidth="1"/>
    <col min="6917" max="7168" width="9.140625" style="41"/>
    <col min="7169" max="7169" width="46" style="41" customWidth="1"/>
    <col min="7170" max="7170" width="18.85546875" style="41" customWidth="1"/>
    <col min="7171" max="7172" width="15" style="41" customWidth="1"/>
    <col min="7173" max="7424" width="9.140625" style="41"/>
    <col min="7425" max="7425" width="46" style="41" customWidth="1"/>
    <col min="7426" max="7426" width="18.85546875" style="41" customWidth="1"/>
    <col min="7427" max="7428" width="15" style="41" customWidth="1"/>
    <col min="7429" max="7680" width="9.140625" style="41"/>
    <col min="7681" max="7681" width="46" style="41" customWidth="1"/>
    <col min="7682" max="7682" width="18.85546875" style="41" customWidth="1"/>
    <col min="7683" max="7684" width="15" style="41" customWidth="1"/>
    <col min="7685" max="7936" width="9.140625" style="41"/>
    <col min="7937" max="7937" width="46" style="41" customWidth="1"/>
    <col min="7938" max="7938" width="18.85546875" style="41" customWidth="1"/>
    <col min="7939" max="7940" width="15" style="41" customWidth="1"/>
    <col min="7941" max="8192" width="9.140625" style="41"/>
    <col min="8193" max="8193" width="46" style="41" customWidth="1"/>
    <col min="8194" max="8194" width="18.85546875" style="41" customWidth="1"/>
    <col min="8195" max="8196" width="15" style="41" customWidth="1"/>
    <col min="8197" max="8448" width="9.140625" style="41"/>
    <col min="8449" max="8449" width="46" style="41" customWidth="1"/>
    <col min="8450" max="8450" width="18.85546875" style="41" customWidth="1"/>
    <col min="8451" max="8452" width="15" style="41" customWidth="1"/>
    <col min="8453" max="8704" width="9.140625" style="41"/>
    <col min="8705" max="8705" width="46" style="41" customWidth="1"/>
    <col min="8706" max="8706" width="18.85546875" style="41" customWidth="1"/>
    <col min="8707" max="8708" width="15" style="41" customWidth="1"/>
    <col min="8709" max="8960" width="9.140625" style="41"/>
    <col min="8961" max="8961" width="46" style="41" customWidth="1"/>
    <col min="8962" max="8962" width="18.85546875" style="41" customWidth="1"/>
    <col min="8963" max="8964" width="15" style="41" customWidth="1"/>
    <col min="8965" max="9216" width="9.140625" style="41"/>
    <col min="9217" max="9217" width="46" style="41" customWidth="1"/>
    <col min="9218" max="9218" width="18.85546875" style="41" customWidth="1"/>
    <col min="9219" max="9220" width="15" style="41" customWidth="1"/>
    <col min="9221" max="9472" width="9.140625" style="41"/>
    <col min="9473" max="9473" width="46" style="41" customWidth="1"/>
    <col min="9474" max="9474" width="18.85546875" style="41" customWidth="1"/>
    <col min="9475" max="9476" width="15" style="41" customWidth="1"/>
    <col min="9477" max="9728" width="9.140625" style="41"/>
    <col min="9729" max="9729" width="46" style="41" customWidth="1"/>
    <col min="9730" max="9730" width="18.85546875" style="41" customWidth="1"/>
    <col min="9731" max="9732" width="15" style="41" customWidth="1"/>
    <col min="9733" max="9984" width="9.140625" style="41"/>
    <col min="9985" max="9985" width="46" style="41" customWidth="1"/>
    <col min="9986" max="9986" width="18.85546875" style="41" customWidth="1"/>
    <col min="9987" max="9988" width="15" style="41" customWidth="1"/>
    <col min="9989" max="10240" width="9.140625" style="41"/>
    <col min="10241" max="10241" width="46" style="41" customWidth="1"/>
    <col min="10242" max="10242" width="18.85546875" style="41" customWidth="1"/>
    <col min="10243" max="10244" width="15" style="41" customWidth="1"/>
    <col min="10245" max="10496" width="9.140625" style="41"/>
    <col min="10497" max="10497" width="46" style="41" customWidth="1"/>
    <col min="10498" max="10498" width="18.85546875" style="41" customWidth="1"/>
    <col min="10499" max="10500" width="15" style="41" customWidth="1"/>
    <col min="10501" max="10752" width="9.140625" style="41"/>
    <col min="10753" max="10753" width="46" style="41" customWidth="1"/>
    <col min="10754" max="10754" width="18.85546875" style="41" customWidth="1"/>
    <col min="10755" max="10756" width="15" style="41" customWidth="1"/>
    <col min="10757" max="11008" width="9.140625" style="41"/>
    <col min="11009" max="11009" width="46" style="41" customWidth="1"/>
    <col min="11010" max="11010" width="18.85546875" style="41" customWidth="1"/>
    <col min="11011" max="11012" width="15" style="41" customWidth="1"/>
    <col min="11013" max="11264" width="9.140625" style="41"/>
    <col min="11265" max="11265" width="46" style="41" customWidth="1"/>
    <col min="11266" max="11266" width="18.85546875" style="41" customWidth="1"/>
    <col min="11267" max="11268" width="15" style="41" customWidth="1"/>
    <col min="11269" max="11520" width="9.140625" style="41"/>
    <col min="11521" max="11521" width="46" style="41" customWidth="1"/>
    <col min="11522" max="11522" width="18.85546875" style="41" customWidth="1"/>
    <col min="11523" max="11524" width="15" style="41" customWidth="1"/>
    <col min="11525" max="11776" width="9.140625" style="41"/>
    <col min="11777" max="11777" width="46" style="41" customWidth="1"/>
    <col min="11778" max="11778" width="18.85546875" style="41" customWidth="1"/>
    <col min="11779" max="11780" width="15" style="41" customWidth="1"/>
    <col min="11781" max="12032" width="9.140625" style="41"/>
    <col min="12033" max="12033" width="46" style="41" customWidth="1"/>
    <col min="12034" max="12034" width="18.85546875" style="41" customWidth="1"/>
    <col min="12035" max="12036" width="15" style="41" customWidth="1"/>
    <col min="12037" max="12288" width="9.140625" style="41"/>
    <col min="12289" max="12289" width="46" style="41" customWidth="1"/>
    <col min="12290" max="12290" width="18.85546875" style="41" customWidth="1"/>
    <col min="12291" max="12292" width="15" style="41" customWidth="1"/>
    <col min="12293" max="12544" width="9.140625" style="41"/>
    <col min="12545" max="12545" width="46" style="41" customWidth="1"/>
    <col min="12546" max="12546" width="18.85546875" style="41" customWidth="1"/>
    <col min="12547" max="12548" width="15" style="41" customWidth="1"/>
    <col min="12549" max="12800" width="9.140625" style="41"/>
    <col min="12801" max="12801" width="46" style="41" customWidth="1"/>
    <col min="12802" max="12802" width="18.85546875" style="41" customWidth="1"/>
    <col min="12803" max="12804" width="15" style="41" customWidth="1"/>
    <col min="12805" max="13056" width="9.140625" style="41"/>
    <col min="13057" max="13057" width="46" style="41" customWidth="1"/>
    <col min="13058" max="13058" width="18.85546875" style="41" customWidth="1"/>
    <col min="13059" max="13060" width="15" style="41" customWidth="1"/>
    <col min="13061" max="13312" width="9.140625" style="41"/>
    <col min="13313" max="13313" width="46" style="41" customWidth="1"/>
    <col min="13314" max="13314" width="18.85546875" style="41" customWidth="1"/>
    <col min="13315" max="13316" width="15" style="41" customWidth="1"/>
    <col min="13317" max="13568" width="9.140625" style="41"/>
    <col min="13569" max="13569" width="46" style="41" customWidth="1"/>
    <col min="13570" max="13570" width="18.85546875" style="41" customWidth="1"/>
    <col min="13571" max="13572" width="15" style="41" customWidth="1"/>
    <col min="13573" max="13824" width="9.140625" style="41"/>
    <col min="13825" max="13825" width="46" style="41" customWidth="1"/>
    <col min="13826" max="13826" width="18.85546875" style="41" customWidth="1"/>
    <col min="13827" max="13828" width="15" style="41" customWidth="1"/>
    <col min="13829" max="14080" width="9.140625" style="41"/>
    <col min="14081" max="14081" width="46" style="41" customWidth="1"/>
    <col min="14082" max="14082" width="18.85546875" style="41" customWidth="1"/>
    <col min="14083" max="14084" width="15" style="41" customWidth="1"/>
    <col min="14085" max="14336" width="9.140625" style="41"/>
    <col min="14337" max="14337" width="46" style="41" customWidth="1"/>
    <col min="14338" max="14338" width="18.85546875" style="41" customWidth="1"/>
    <col min="14339" max="14340" width="15" style="41" customWidth="1"/>
    <col min="14341" max="14592" width="9.140625" style="41"/>
    <col min="14593" max="14593" width="46" style="41" customWidth="1"/>
    <col min="14594" max="14594" width="18.85546875" style="41" customWidth="1"/>
    <col min="14595" max="14596" width="15" style="41" customWidth="1"/>
    <col min="14597" max="14848" width="9.140625" style="41"/>
    <col min="14849" max="14849" width="46" style="41" customWidth="1"/>
    <col min="14850" max="14850" width="18.85546875" style="41" customWidth="1"/>
    <col min="14851" max="14852" width="15" style="41" customWidth="1"/>
    <col min="14853" max="15104" width="9.140625" style="41"/>
    <col min="15105" max="15105" width="46" style="41" customWidth="1"/>
    <col min="15106" max="15106" width="18.85546875" style="41" customWidth="1"/>
    <col min="15107" max="15108" width="15" style="41" customWidth="1"/>
    <col min="15109" max="15360" width="9.140625" style="41"/>
    <col min="15361" max="15361" width="46" style="41" customWidth="1"/>
    <col min="15362" max="15362" width="18.85546875" style="41" customWidth="1"/>
    <col min="15363" max="15364" width="15" style="41" customWidth="1"/>
    <col min="15365" max="15616" width="9.140625" style="41"/>
    <col min="15617" max="15617" width="46" style="41" customWidth="1"/>
    <col min="15618" max="15618" width="18.85546875" style="41" customWidth="1"/>
    <col min="15619" max="15620" width="15" style="41" customWidth="1"/>
    <col min="15621" max="15872" width="9.140625" style="41"/>
    <col min="15873" max="15873" width="46" style="41" customWidth="1"/>
    <col min="15874" max="15874" width="18.85546875" style="41" customWidth="1"/>
    <col min="15875" max="15876" width="15" style="41" customWidth="1"/>
    <col min="15877" max="16128" width="9.140625" style="41"/>
    <col min="16129" max="16129" width="46" style="41" customWidth="1"/>
    <col min="16130" max="16130" width="18.85546875" style="41" customWidth="1"/>
    <col min="16131" max="16132" width="15" style="41" customWidth="1"/>
    <col min="16133" max="16384" width="9.140625" style="41"/>
  </cols>
  <sheetData>
    <row r="1" spans="1:10" ht="27.75" customHeight="1">
      <c r="A1" s="195" t="s">
        <v>163</v>
      </c>
      <c r="B1" s="195"/>
      <c r="C1" s="195"/>
      <c r="D1" s="195"/>
    </row>
    <row r="2" spans="1:10" ht="36">
      <c r="A2" s="162" t="s">
        <v>147</v>
      </c>
      <c r="B2" s="163" t="s">
        <v>42</v>
      </c>
      <c r="C2" s="163" t="s">
        <v>160</v>
      </c>
      <c r="D2" s="163" t="s">
        <v>161</v>
      </c>
    </row>
    <row r="3" spans="1:10">
      <c r="A3" s="164"/>
      <c r="B3" s="165"/>
      <c r="C3" s="166"/>
      <c r="D3" s="167"/>
    </row>
    <row r="4" spans="1:10">
      <c r="A4" s="168"/>
      <c r="B4" s="169"/>
      <c r="C4" s="169"/>
      <c r="D4" s="169"/>
      <c r="E4" s="67"/>
    </row>
    <row r="5" spans="1:10">
      <c r="A5" s="168" t="s">
        <v>114</v>
      </c>
      <c r="B5" s="169"/>
      <c r="C5" s="170">
        <f>+SUM(C32:C38)</f>
        <v>2158569</v>
      </c>
      <c r="D5" s="171">
        <f>+SUM(D32:D38)</f>
        <v>1612405</v>
      </c>
    </row>
    <row r="6" spans="1:10">
      <c r="A6" s="172" t="s">
        <v>74</v>
      </c>
      <c r="B6" s="173"/>
      <c r="C6" s="174">
        <f>'[1]Nakit Akım Tablosu'!C6</f>
        <v>1489983</v>
      </c>
      <c r="D6" s="175">
        <f>'[1]Nakit Akım Tablosu'!D6</f>
        <v>955308</v>
      </c>
    </row>
    <row r="7" spans="1:10">
      <c r="A7" s="168" t="s">
        <v>115</v>
      </c>
      <c r="B7" s="169"/>
      <c r="C7" s="170">
        <f>+SUM(C8:C21)</f>
        <v>1176370</v>
      </c>
      <c r="D7" s="171">
        <f>+SUM(D8:D21)</f>
        <v>930238</v>
      </c>
      <c r="I7" s="42"/>
      <c r="J7" s="43"/>
    </row>
    <row r="8" spans="1:10">
      <c r="A8" s="172" t="s">
        <v>43</v>
      </c>
      <c r="B8" s="169">
        <v>10.11</v>
      </c>
      <c r="C8" s="174">
        <f>'[1]Nakit Akım Tablosu'!C8</f>
        <v>473624</v>
      </c>
      <c r="D8" s="175">
        <f>'[1]Nakit Akım Tablosu'!D8</f>
        <v>456387</v>
      </c>
      <c r="F8" s="44"/>
      <c r="G8" s="45"/>
      <c r="J8" s="43"/>
    </row>
    <row r="9" spans="1:10">
      <c r="A9" s="172" t="s">
        <v>116</v>
      </c>
      <c r="B9" s="169">
        <v>9</v>
      </c>
      <c r="C9" s="174">
        <f>'[1]Nakit Akım Tablosu'!C9</f>
        <v>-1326</v>
      </c>
      <c r="D9" s="175">
        <f>'[1]Nakit Akım Tablosu'!D9</f>
        <v>903</v>
      </c>
      <c r="J9" s="43"/>
    </row>
    <row r="10" spans="1:10">
      <c r="A10" s="172" t="s">
        <v>117</v>
      </c>
      <c r="B10" s="169"/>
      <c r="C10" s="174">
        <f>'[1]Nakit Akım Tablosu'!C10</f>
        <v>115416</v>
      </c>
      <c r="D10" s="175">
        <f>'[1]Nakit Akım Tablosu'!D10</f>
        <v>36650</v>
      </c>
      <c r="J10" s="43"/>
    </row>
    <row r="11" spans="1:10">
      <c r="A11" s="172" t="s">
        <v>118</v>
      </c>
      <c r="B11" s="169">
        <v>13</v>
      </c>
      <c r="C11" s="174">
        <f>'[1]Nakit Akım Tablosu'!C11</f>
        <v>12706</v>
      </c>
      <c r="D11" s="175">
        <f>'[1]Nakit Akım Tablosu'!D11</f>
        <v>7372</v>
      </c>
      <c r="J11" s="43"/>
    </row>
    <row r="12" spans="1:10">
      <c r="A12" s="172" t="s">
        <v>119</v>
      </c>
      <c r="B12" s="169">
        <v>13</v>
      </c>
      <c r="C12" s="174">
        <f>'[1]Nakit Akım Tablosu'!C12</f>
        <v>188087</v>
      </c>
      <c r="D12" s="175">
        <f>'[1]Nakit Akım Tablosu'!D12</f>
        <v>155559</v>
      </c>
      <c r="J12" s="43"/>
    </row>
    <row r="13" spans="1:10">
      <c r="A13" s="172" t="s">
        <v>120</v>
      </c>
      <c r="B13" s="169"/>
      <c r="C13" s="174">
        <f>'[1]Nakit Akım Tablosu'!C13</f>
        <v>8041</v>
      </c>
      <c r="D13" s="175">
        <f>'[1]Nakit Akım Tablosu'!D13</f>
        <v>14267</v>
      </c>
      <c r="I13" s="46"/>
      <c r="J13" s="43"/>
    </row>
    <row r="14" spans="1:10">
      <c r="A14" s="172" t="s">
        <v>121</v>
      </c>
      <c r="B14" s="169">
        <v>29</v>
      </c>
      <c r="C14" s="174">
        <f>'[1]Nakit Akım Tablosu'!C14</f>
        <v>-351</v>
      </c>
      <c r="D14" s="175">
        <f>'[1]Nakit Akım Tablosu'!D14</f>
        <v>-422</v>
      </c>
      <c r="J14" s="43"/>
    </row>
    <row r="15" spans="1:10">
      <c r="A15" s="172" t="s">
        <v>122</v>
      </c>
      <c r="B15" s="169">
        <v>22</v>
      </c>
      <c r="C15" s="174">
        <f>'[1]Nakit Akım Tablosu'!C15</f>
        <v>-74896</v>
      </c>
      <c r="D15" s="175">
        <f>'[1]Nakit Akım Tablosu'!D15</f>
        <v>-22587</v>
      </c>
      <c r="J15" s="43"/>
    </row>
    <row r="16" spans="1:10">
      <c r="A16" s="172" t="s">
        <v>44</v>
      </c>
      <c r="B16" s="169">
        <v>23</v>
      </c>
      <c r="C16" s="174">
        <f>'[1]Nakit Akım Tablosu'!C16</f>
        <v>42394</v>
      </c>
      <c r="D16" s="175">
        <f>'[1]Nakit Akım Tablosu'!D16</f>
        <v>40739</v>
      </c>
      <c r="J16" s="43"/>
    </row>
    <row r="17" spans="1:10">
      <c r="A17" s="172" t="s">
        <v>123</v>
      </c>
      <c r="B17" s="169">
        <v>24</v>
      </c>
      <c r="C17" s="174">
        <f>'[1]Nakit Akım Tablosu'!C17</f>
        <v>-8822</v>
      </c>
      <c r="D17" s="175">
        <f>'[1]Nakit Akım Tablosu'!D17</f>
        <v>14863</v>
      </c>
      <c r="J17" s="43"/>
    </row>
    <row r="18" spans="1:10">
      <c r="A18" s="172" t="s">
        <v>124</v>
      </c>
      <c r="B18" s="169">
        <v>21</v>
      </c>
      <c r="C18" s="174">
        <f>'[1]Nakit Akım Tablosu'!C18</f>
        <v>-139378</v>
      </c>
      <c r="D18" s="175">
        <f>'[1]Nakit Akım Tablosu'!D18</f>
        <v>-92716</v>
      </c>
      <c r="J18" s="43"/>
    </row>
    <row r="19" spans="1:10">
      <c r="A19" s="172" t="s">
        <v>125</v>
      </c>
      <c r="B19" s="169">
        <v>21</v>
      </c>
      <c r="C19" s="174">
        <f>'[1]Nakit Akım Tablosu'!C19</f>
        <v>177790</v>
      </c>
      <c r="D19" s="175">
        <f>'[1]Nakit Akım Tablosu'!D19</f>
        <v>118062</v>
      </c>
      <c r="J19" s="43"/>
    </row>
    <row r="20" spans="1:10">
      <c r="A20" s="172" t="s">
        <v>126</v>
      </c>
      <c r="B20" s="169">
        <v>29</v>
      </c>
      <c r="C20" s="174">
        <f>'[1]Nakit Akım Tablosu'!C20</f>
        <v>3395</v>
      </c>
      <c r="D20" s="175">
        <f>'[1]Nakit Akım Tablosu'!D20</f>
        <v>6263</v>
      </c>
      <c r="J20" s="43"/>
    </row>
    <row r="21" spans="1:10">
      <c r="A21" s="176" t="s">
        <v>127</v>
      </c>
      <c r="B21" s="169"/>
      <c r="C21" s="177">
        <f>'[1]Nakit Akım Tablosu'!C21</f>
        <v>379690</v>
      </c>
      <c r="D21" s="175">
        <f>'[1]Nakit Akım Tablosu'!D21</f>
        <v>194898</v>
      </c>
      <c r="J21" s="43"/>
    </row>
    <row r="22" spans="1:10">
      <c r="A22" s="178"/>
      <c r="B22" s="179"/>
      <c r="C22" s="180"/>
      <c r="D22" s="180"/>
    </row>
    <row r="23" spans="1:10" ht="14.25" customHeight="1">
      <c r="A23" s="181" t="s">
        <v>128</v>
      </c>
      <c r="B23" s="182"/>
      <c r="C23" s="183">
        <f>+SUM(C25:C30)</f>
        <v>-332578</v>
      </c>
      <c r="D23" s="184">
        <f>+SUM(D25:D30)</f>
        <v>-102135</v>
      </c>
    </row>
    <row r="24" spans="1:10">
      <c r="A24" s="172"/>
      <c r="B24" s="169"/>
      <c r="C24" s="42"/>
      <c r="D24" s="42"/>
    </row>
    <row r="25" spans="1:10">
      <c r="A25" s="172" t="s">
        <v>129</v>
      </c>
      <c r="B25" s="169"/>
      <c r="C25" s="174">
        <f>'[1]Nakit Akım Tablosu'!C25</f>
        <v>-1213698</v>
      </c>
      <c r="D25" s="175">
        <f>'[1]Nakit Akım Tablosu'!D25</f>
        <v>-374652</v>
      </c>
    </row>
    <row r="26" spans="1:10">
      <c r="A26" s="172" t="s">
        <v>130</v>
      </c>
      <c r="B26" s="169"/>
      <c r="C26" s="174">
        <f>'[1]Nakit Akım Tablosu'!C26</f>
        <v>-129440</v>
      </c>
      <c r="D26" s="175">
        <f>'[1]Nakit Akım Tablosu'!D26</f>
        <v>-77448</v>
      </c>
    </row>
    <row r="27" spans="1:10">
      <c r="A27" s="172" t="s">
        <v>131</v>
      </c>
      <c r="B27" s="169"/>
      <c r="C27" s="174">
        <f>'[1]Nakit Akım Tablosu'!C27</f>
        <v>-42968</v>
      </c>
      <c r="D27" s="175">
        <f>'[1]Nakit Akım Tablosu'!D27</f>
        <v>-23885</v>
      </c>
    </row>
    <row r="28" spans="1:10">
      <c r="A28" s="172" t="s">
        <v>132</v>
      </c>
      <c r="B28" s="169"/>
      <c r="C28" s="174">
        <f>'[1]Nakit Akım Tablosu'!C28</f>
        <v>1211171</v>
      </c>
      <c r="D28" s="175">
        <f>'[1]Nakit Akım Tablosu'!D28</f>
        <v>302813</v>
      </c>
    </row>
    <row r="29" spans="1:10">
      <c r="A29" s="172" t="s">
        <v>133</v>
      </c>
      <c r="B29" s="169"/>
      <c r="C29" s="174">
        <f>'[1]Nakit Akım Tablosu'!C29</f>
        <v>-195396</v>
      </c>
      <c r="D29" s="175">
        <f>'[1]Nakit Akım Tablosu'!D29</f>
        <v>16439</v>
      </c>
    </row>
    <row r="30" spans="1:10">
      <c r="A30" s="172" t="s">
        <v>134</v>
      </c>
      <c r="B30" s="169"/>
      <c r="C30" s="174">
        <f>'[1]Nakit Akım Tablosu'!C30</f>
        <v>37753</v>
      </c>
      <c r="D30" s="175">
        <f>'[1]Nakit Akım Tablosu'!D30</f>
        <v>54598</v>
      </c>
    </row>
    <row r="31" spans="1:10">
      <c r="A31" s="185"/>
      <c r="B31" s="179"/>
      <c r="C31" s="186"/>
      <c r="D31" s="180"/>
    </row>
    <row r="32" spans="1:10">
      <c r="A32" s="181" t="s">
        <v>135</v>
      </c>
      <c r="B32" s="182"/>
      <c r="C32" s="183">
        <f>+C6+C7+C23</f>
        <v>2333775</v>
      </c>
      <c r="D32" s="184">
        <f>+D6+D7+D23</f>
        <v>1783411</v>
      </c>
    </row>
    <row r="33" spans="1:7">
      <c r="A33" s="168"/>
      <c r="B33" s="173"/>
      <c r="C33" s="42"/>
      <c r="D33" s="42"/>
    </row>
    <row r="34" spans="1:7">
      <c r="A34" s="172" t="s">
        <v>24</v>
      </c>
      <c r="B34" s="169"/>
      <c r="C34" s="174">
        <f>'[1]Nakit Akım Tablosu'!C34</f>
        <v>-164923</v>
      </c>
      <c r="D34" s="175">
        <f>'[1]Nakit Akım Tablosu'!D34</f>
        <v>-118674</v>
      </c>
      <c r="F34" s="44"/>
      <c r="G34" s="45"/>
    </row>
    <row r="35" spans="1:7">
      <c r="A35" s="172" t="s">
        <v>23</v>
      </c>
      <c r="B35" s="169"/>
      <c r="C35" s="174">
        <f>'[1]Nakit Akım Tablosu'!C35</f>
        <v>127813</v>
      </c>
      <c r="D35" s="175">
        <f>'[1]Nakit Akım Tablosu'!D35</f>
        <v>93596</v>
      </c>
    </row>
    <row r="36" spans="1:7">
      <c r="A36" s="172" t="s">
        <v>136</v>
      </c>
      <c r="B36" s="169">
        <v>15</v>
      </c>
      <c r="C36" s="174">
        <f>'[1]Nakit Akım Tablosu'!C36</f>
        <v>-10442</v>
      </c>
      <c r="D36" s="175">
        <f>'[1]Nakit Akım Tablosu'!D36</f>
        <v>-14522</v>
      </c>
    </row>
    <row r="37" spans="1:7">
      <c r="A37" s="172" t="s">
        <v>137</v>
      </c>
      <c r="B37" s="169"/>
      <c r="C37" s="174">
        <f>'[1]Nakit Akım Tablosu'!C37</f>
        <v>-116290</v>
      </c>
      <c r="D37" s="175">
        <f>'[1]Nakit Akım Tablosu'!D37</f>
        <v>-110259</v>
      </c>
    </row>
    <row r="38" spans="1:7">
      <c r="A38" s="172" t="s">
        <v>138</v>
      </c>
      <c r="B38" s="169"/>
      <c r="C38" s="174">
        <f>'[1]Nakit Akım Tablosu'!C38</f>
        <v>-11364</v>
      </c>
      <c r="D38" s="175">
        <f>'[1]Nakit Akım Tablosu'!D38</f>
        <v>-21147</v>
      </c>
    </row>
    <row r="39" spans="1:7">
      <c r="A39" s="178"/>
      <c r="B39" s="179"/>
      <c r="C39" s="180"/>
      <c r="D39" s="180"/>
    </row>
    <row r="40" spans="1:7">
      <c r="A40" s="181" t="s">
        <v>139</v>
      </c>
      <c r="B40" s="182"/>
      <c r="C40" s="183">
        <f>+SUM(C42:C46)</f>
        <v>-938317</v>
      </c>
      <c r="D40" s="184">
        <f>+SUM(D42:D46)</f>
        <v>-585715</v>
      </c>
    </row>
    <row r="41" spans="1:7">
      <c r="A41" s="172"/>
      <c r="B41" s="169"/>
      <c r="C41" s="42"/>
      <c r="D41" s="42"/>
    </row>
    <row r="42" spans="1:7">
      <c r="A42" s="172" t="s">
        <v>140</v>
      </c>
      <c r="B42" s="169"/>
      <c r="C42" s="174">
        <f>'[1]Nakit Akım Tablosu'!C42</f>
        <v>571</v>
      </c>
      <c r="D42" s="175">
        <f>'[1]Nakit Akım Tablosu'!D42</f>
        <v>10425</v>
      </c>
    </row>
    <row r="43" spans="1:7">
      <c r="A43" s="172" t="s">
        <v>21</v>
      </c>
      <c r="B43" s="169"/>
      <c r="C43" s="174">
        <f>'[1]Nakit Akım Tablosu'!C43</f>
        <v>-590897</v>
      </c>
      <c r="D43" s="175">
        <f>'[1]Nakit Akım Tablosu'!D43</f>
        <v>-419075</v>
      </c>
    </row>
    <row r="44" spans="1:7">
      <c r="A44" s="172" t="s">
        <v>22</v>
      </c>
      <c r="B44" s="169"/>
      <c r="C44" s="174">
        <f>'[1]Nakit Akım Tablosu'!C44</f>
        <v>-215383</v>
      </c>
      <c r="D44" s="175">
        <f>'[1]Nakit Akım Tablosu'!D44</f>
        <v>-90710</v>
      </c>
    </row>
    <row r="45" spans="1:7">
      <c r="A45" s="172" t="s">
        <v>141</v>
      </c>
      <c r="B45" s="169"/>
      <c r="C45" s="174">
        <f>'[1]Nakit Akım Tablosu'!C45</f>
        <v>-132959</v>
      </c>
      <c r="D45" s="175">
        <f>'[1]Nakit Akım Tablosu'!D45</f>
        <v>-86777</v>
      </c>
    </row>
    <row r="46" spans="1:7">
      <c r="A46" s="172" t="s">
        <v>30</v>
      </c>
      <c r="B46" s="169"/>
      <c r="C46" s="174">
        <f>'[1]Nakit Akım Tablosu'!C46</f>
        <v>351</v>
      </c>
      <c r="D46" s="175">
        <f>'[1]Nakit Akım Tablosu'!D46</f>
        <v>422</v>
      </c>
    </row>
    <row r="47" spans="1:7">
      <c r="A47" s="187"/>
      <c r="B47" s="188"/>
      <c r="C47" s="186"/>
      <c r="D47" s="180"/>
    </row>
    <row r="48" spans="1:7" s="47" customFormat="1">
      <c r="A48" s="181" t="s">
        <v>142</v>
      </c>
      <c r="B48" s="182"/>
      <c r="C48" s="183">
        <f>+SUM(C50:C54)</f>
        <v>-605875</v>
      </c>
      <c r="D48" s="184">
        <f>+SUM(D50:D54)</f>
        <v>-818294</v>
      </c>
      <c r="E48" s="69"/>
    </row>
    <row r="49" spans="1:5" s="48" customFormat="1">
      <c r="A49" s="189"/>
      <c r="B49" s="190"/>
      <c r="C49" s="191"/>
      <c r="D49" s="191"/>
      <c r="E49" s="70"/>
    </row>
    <row r="50" spans="1:5" s="48" customFormat="1">
      <c r="A50" s="172" t="s">
        <v>25</v>
      </c>
      <c r="B50" s="192"/>
      <c r="C50" s="174">
        <f>'[1]Nakit Akım Tablosu'!C50</f>
        <v>2304890</v>
      </c>
      <c r="D50" s="175">
        <f>'[1]Nakit Akım Tablosu'!D50</f>
        <v>1780922</v>
      </c>
      <c r="E50" s="70"/>
    </row>
    <row r="51" spans="1:5" s="48" customFormat="1">
      <c r="A51" s="172" t="s">
        <v>45</v>
      </c>
      <c r="B51" s="190"/>
      <c r="C51" s="174">
        <f>'[1]Nakit Akım Tablosu'!C51</f>
        <v>-2141327</v>
      </c>
      <c r="D51" s="175">
        <f>'[1]Nakit Akım Tablosu'!D51</f>
        <v>-1911685</v>
      </c>
      <c r="E51" s="70"/>
    </row>
    <row r="52" spans="1:5" s="48" customFormat="1">
      <c r="A52" s="172" t="s">
        <v>46</v>
      </c>
      <c r="B52" s="190">
        <v>17</v>
      </c>
      <c r="C52" s="174">
        <f>'[1]Nakit Akım Tablosu'!C52</f>
        <v>-789548</v>
      </c>
      <c r="D52" s="175">
        <f>'[1]Nakit Akım Tablosu'!D52</f>
        <v>-663220</v>
      </c>
      <c r="E52" s="70"/>
    </row>
    <row r="53" spans="1:5" s="48" customFormat="1">
      <c r="A53" s="172" t="s">
        <v>24</v>
      </c>
      <c r="B53" s="190"/>
      <c r="C53" s="174">
        <f>'[1]Nakit Akım Tablosu'!C53</f>
        <v>-52251</v>
      </c>
      <c r="D53" s="175">
        <f>'[1]Nakit Akım Tablosu'!D53</f>
        <v>-46622</v>
      </c>
      <c r="E53" s="70"/>
    </row>
    <row r="54" spans="1:5" s="48" customFormat="1">
      <c r="A54" s="172" t="s">
        <v>47</v>
      </c>
      <c r="B54" s="190"/>
      <c r="C54" s="174">
        <f>'[1]Nakit Akım Tablosu'!C54</f>
        <v>72361</v>
      </c>
      <c r="D54" s="175">
        <f>'[1]Nakit Akım Tablosu'!D54</f>
        <v>22311</v>
      </c>
      <c r="E54" s="70"/>
    </row>
    <row r="55" spans="1:5" s="48" customFormat="1">
      <c r="A55" s="189"/>
      <c r="B55" s="190"/>
      <c r="C55" s="191"/>
      <c r="D55" s="191"/>
      <c r="E55" s="70"/>
    </row>
    <row r="56" spans="1:5" s="47" customFormat="1">
      <c r="A56" s="181" t="s">
        <v>143</v>
      </c>
      <c r="B56" s="182"/>
      <c r="C56" s="183">
        <f>+C5+C40+C48</f>
        <v>614377</v>
      </c>
      <c r="D56" s="184">
        <f>+D5+D40+D48</f>
        <v>208396</v>
      </c>
      <c r="E56" s="69"/>
    </row>
    <row r="57" spans="1:5">
      <c r="A57" s="189"/>
      <c r="B57" s="190"/>
      <c r="C57" s="42"/>
      <c r="D57" s="42"/>
    </row>
    <row r="58" spans="1:5" s="48" customFormat="1">
      <c r="A58" s="181" t="s">
        <v>144</v>
      </c>
      <c r="B58" s="182"/>
      <c r="C58" s="183">
        <f>'[1]Nakit Akım Tablosu'!C58</f>
        <v>1188540</v>
      </c>
      <c r="D58" s="184">
        <f>'[1]Nakit Akım Tablosu'!D58</f>
        <v>980144</v>
      </c>
      <c r="E58" s="70"/>
    </row>
    <row r="59" spans="1:5" s="48" customFormat="1">
      <c r="A59" s="189"/>
      <c r="B59" s="190"/>
      <c r="C59" s="191"/>
      <c r="D59" s="191"/>
      <c r="E59" s="70"/>
    </row>
    <row r="60" spans="1:5" s="48" customFormat="1">
      <c r="A60" s="181" t="s">
        <v>145</v>
      </c>
      <c r="B60" s="182">
        <v>4</v>
      </c>
      <c r="C60" s="183">
        <f>+C56+C58</f>
        <v>1802917</v>
      </c>
      <c r="D60" s="184">
        <f>+D56+D58</f>
        <v>1188540</v>
      </c>
      <c r="E60" s="70"/>
    </row>
    <row r="61" spans="1:5" s="48" customFormat="1">
      <c r="A61" s="49"/>
      <c r="B61" s="50"/>
      <c r="C61" s="51"/>
      <c r="D61" s="52"/>
      <c r="E61" s="70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2017-10-26T13:57:37Z</cp:lastPrinted>
  <dcterms:created xsi:type="dcterms:W3CDTF">2005-07-26T06:55:04Z</dcterms:created>
  <dcterms:modified xsi:type="dcterms:W3CDTF">2018-02-12T14:18:45Z</dcterms:modified>
</cp:coreProperties>
</file>