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rv1\Departman$\Muhasebe_ve_Finansman\Muhasebe\VTU1\2021 SPK HAZİRAN\Finansal Sonuç Duyurusu\Mali Tablolar\"/>
    </mc:Choice>
  </mc:AlternateContent>
  <bookViews>
    <workbookView xWindow="480" yWindow="450" windowWidth="11385" windowHeight="5295" tabRatio="790"/>
  </bookViews>
  <sheets>
    <sheet name="Assets" sheetId="28" r:id="rId1"/>
    <sheet name="Liabilities" sheetId="30" r:id="rId2"/>
    <sheet name="Profit or Loss " sheetId="38" r:id="rId3"/>
    <sheet name="Comprehensive Income Statement" sheetId="39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  <externalReference r:id="rId9"/>
    <externalReference r:id="rId10"/>
  </externalReferences>
  <definedNames>
    <definedName name="_Key1" localSheetId="3" hidden="1">#REF!</definedName>
    <definedName name="_Key1" localSheetId="2" hidden="1">#REF!</definedName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3" hidden="1">#REF!</definedName>
    <definedName name="_Sort" localSheetId="2" hidden="1">#REF!</definedName>
    <definedName name="_Sort" localSheetId="5" hidden="1">#REF!</definedName>
    <definedName name="_Sort" hidden="1">#REF!</definedName>
    <definedName name="a" hidden="1">Main.SAPF4Help()</definedName>
    <definedName name="aada" hidden="1">{#N/A,#N/A,FALSE,"Aging Summary";#N/A,#N/A,FALSE,"Ratio Analysis";#N/A,#N/A,FALSE,"Test 120 Day Accts";#N/A,#N/A,FALSE,"Tickmarks"}</definedName>
    <definedName name="AS2DocOpenMode" hidden="1">"AS2DocumentEdit"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Liabilities!$A$41</definedName>
    <definedName name="OLE_LINK55" localSheetId="1">Liabilities!$A$42</definedName>
    <definedName name="OLE_LINK58" localSheetId="1">Liabilities!#REF!</definedName>
    <definedName name="OLE_LINK61" localSheetId="1">Liabilities!$A$36</definedName>
    <definedName name="OLE_LINK62" localSheetId="1">Liabilities!$A$51</definedName>
    <definedName name="OLE_LINK64" localSheetId="1">Liabilities!#REF!</definedName>
    <definedName name="_xlnm.Print_Area" localSheetId="0">Assets!$A$1:$D$33</definedName>
    <definedName name="_xlnm.Print_Area" localSheetId="4">'Changes In Equity'!$A$1:$L$24</definedName>
    <definedName name="_xlnm.Print_Area" localSheetId="3">'Comprehensive Income Statement'!$A$1:$F$25</definedName>
    <definedName name="_xlnm.Print_Area" localSheetId="1">Liabilities!$A$1:$D$51</definedName>
    <definedName name="_xlnm.Print_Area" localSheetId="2">'Profit or Loss '!$A$1:$F$37</definedName>
    <definedName name="_xlnm.Print_Area" localSheetId="5">'Statement of Cash Flow'!$A$1:$D$63</definedName>
    <definedName name="SAPFuncF4Help" localSheetId="3" hidden="1">Main.SAPF4Help()</definedName>
    <definedName name="SAPFuncF4Help" localSheetId="2" hidden="1">Main.SAPF4Help()</definedName>
    <definedName name="SAPFuncF4Help" localSheetId="5" hidden="1">Main.SAPF4Help()</definedName>
    <definedName name="SAPFuncF4Help" hidden="1">Main.SAPF4Help()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52511"/>
</workbook>
</file>

<file path=xl/calcChain.xml><?xml version="1.0" encoding="utf-8"?>
<calcChain xmlns="http://schemas.openxmlformats.org/spreadsheetml/2006/main">
  <c r="B63" i="37" l="1"/>
  <c r="B57" i="37"/>
  <c r="B54" i="37"/>
  <c r="B53" i="37"/>
  <c r="B52" i="37"/>
  <c r="B47" i="37"/>
  <c r="B37" i="37"/>
  <c r="B22" i="37"/>
  <c r="B20" i="37"/>
  <c r="B19" i="37"/>
  <c r="B18" i="37"/>
  <c r="B16" i="37"/>
  <c r="B17" i="37"/>
  <c r="B15" i="37"/>
  <c r="B14" i="37"/>
  <c r="B12" i="37"/>
  <c r="B11" i="37"/>
  <c r="B9" i="37"/>
  <c r="B8" i="37"/>
  <c r="L23" i="33"/>
  <c r="K23" i="33"/>
  <c r="J23" i="33"/>
  <c r="I23" i="33"/>
  <c r="H23" i="33"/>
  <c r="F23" i="33"/>
  <c r="E23" i="33"/>
  <c r="D23" i="33"/>
  <c r="C23" i="33"/>
  <c r="B23" i="33"/>
  <c r="L22" i="33"/>
  <c r="K22" i="33"/>
  <c r="J22" i="33"/>
  <c r="I22" i="33"/>
  <c r="H22" i="33"/>
  <c r="F22" i="33"/>
  <c r="E22" i="33"/>
  <c r="D22" i="33"/>
  <c r="C22" i="33"/>
  <c r="B22" i="33"/>
  <c r="L20" i="33"/>
  <c r="K20" i="33"/>
  <c r="J20" i="33"/>
  <c r="I20" i="33"/>
  <c r="I21" i="33" s="1"/>
  <c r="H20" i="33"/>
  <c r="F20" i="33"/>
  <c r="E20" i="33"/>
  <c r="D20" i="33"/>
  <c r="D21" i="33" s="1"/>
  <c r="C20" i="33"/>
  <c r="B20" i="33"/>
  <c r="L19" i="33"/>
  <c r="K19" i="33"/>
  <c r="K21" i="33" s="1"/>
  <c r="J19" i="33"/>
  <c r="I19" i="33"/>
  <c r="H19" i="33"/>
  <c r="F19" i="33"/>
  <c r="F21" i="33" s="1"/>
  <c r="E19" i="33"/>
  <c r="D19" i="33"/>
  <c r="C19" i="33"/>
  <c r="B19" i="33"/>
  <c r="B21" i="33" s="1"/>
  <c r="L21" i="33" s="1"/>
  <c r="L15" i="33"/>
  <c r="J15" i="33"/>
  <c r="K13" i="33"/>
  <c r="J13" i="33"/>
  <c r="I13" i="33"/>
  <c r="H13" i="33"/>
  <c r="F13" i="33"/>
  <c r="E13" i="33"/>
  <c r="L13" i="33" s="1"/>
  <c r="L17" i="33" s="1"/>
  <c r="D13" i="33"/>
  <c r="C13" i="33"/>
  <c r="B13" i="33"/>
  <c r="K10" i="33"/>
  <c r="J10" i="33"/>
  <c r="I10" i="33"/>
  <c r="H10" i="33"/>
  <c r="F10" i="33"/>
  <c r="E10" i="33"/>
  <c r="D10" i="33"/>
  <c r="C10" i="33"/>
  <c r="B10" i="33"/>
  <c r="K9" i="33"/>
  <c r="J9" i="33"/>
  <c r="I9" i="33"/>
  <c r="H9" i="33"/>
  <c r="H11" i="33" s="1"/>
  <c r="F9" i="33"/>
  <c r="E9" i="33"/>
  <c r="D9" i="33"/>
  <c r="C9" i="33"/>
  <c r="L9" i="33" s="1"/>
  <c r="B9" i="33"/>
  <c r="K7" i="33"/>
  <c r="J7" i="33"/>
  <c r="I7" i="33"/>
  <c r="I8" i="33" s="1"/>
  <c r="I11" i="33" s="1"/>
  <c r="H7" i="33"/>
  <c r="F7" i="33"/>
  <c r="E7" i="33"/>
  <c r="D7" i="33"/>
  <c r="D8" i="33" s="1"/>
  <c r="D11" i="33" s="1"/>
  <c r="C7" i="33"/>
  <c r="B7" i="33"/>
  <c r="K6" i="33"/>
  <c r="J6" i="33"/>
  <c r="I6" i="33"/>
  <c r="H6" i="33"/>
  <c r="F6" i="33"/>
  <c r="E6" i="33"/>
  <c r="L6" i="33" s="1"/>
  <c r="D6" i="33"/>
  <c r="C6" i="33"/>
  <c r="B6" i="33"/>
  <c r="K4" i="33"/>
  <c r="J4" i="33"/>
  <c r="I4" i="33"/>
  <c r="H4" i="33"/>
  <c r="F4" i="33"/>
  <c r="E4" i="33"/>
  <c r="D4" i="33"/>
  <c r="C4" i="33"/>
  <c r="B4" i="33"/>
  <c r="L4" i="33" s="1"/>
  <c r="J21" i="33"/>
  <c r="H21" i="33"/>
  <c r="E21" i="33"/>
  <c r="C21" i="33"/>
  <c r="K17" i="33"/>
  <c r="J17" i="33"/>
  <c r="J24" i="33" s="1"/>
  <c r="I17" i="33"/>
  <c r="H17" i="33"/>
  <c r="F17" i="33"/>
  <c r="E17" i="33"/>
  <c r="E24" i="33" s="1"/>
  <c r="D17" i="33"/>
  <c r="C17" i="33"/>
  <c r="B17" i="33"/>
  <c r="L10" i="33"/>
  <c r="K8" i="33"/>
  <c r="J8" i="33"/>
  <c r="H8" i="33"/>
  <c r="F8" i="33"/>
  <c r="E8" i="33"/>
  <c r="E11" i="33" s="1"/>
  <c r="B8" i="33"/>
  <c r="J11" i="33"/>
  <c r="B37" i="30"/>
  <c r="B35" i="30"/>
  <c r="B34" i="30"/>
  <c r="B33" i="30"/>
  <c r="B32" i="30"/>
  <c r="B31" i="30"/>
  <c r="B29" i="30"/>
  <c r="B28" i="30"/>
  <c r="B22" i="30"/>
  <c r="B21" i="30"/>
  <c r="B20" i="30"/>
  <c r="B18" i="30"/>
  <c r="B17" i="30"/>
  <c r="B16" i="30"/>
  <c r="B14" i="30"/>
  <c r="B13" i="30"/>
  <c r="B11" i="30"/>
  <c r="B10" i="30"/>
  <c r="B8" i="30"/>
  <c r="B31" i="28"/>
  <c r="B29" i="28"/>
  <c r="B28" i="28"/>
  <c r="B27" i="28"/>
  <c r="B26" i="28"/>
  <c r="B25" i="28"/>
  <c r="B24" i="28"/>
  <c r="B22" i="28"/>
  <c r="B17" i="28"/>
  <c r="B15" i="28"/>
  <c r="B14" i="28"/>
  <c r="B13" i="28"/>
  <c r="B12" i="28"/>
  <c r="B10" i="28"/>
  <c r="B9" i="28"/>
  <c r="B7" i="28"/>
  <c r="D61" i="37"/>
  <c r="C61" i="37"/>
  <c r="D57" i="37"/>
  <c r="C57" i="37"/>
  <c r="D56" i="37"/>
  <c r="C56" i="37"/>
  <c r="D55" i="37"/>
  <c r="C55" i="37"/>
  <c r="D54" i="37"/>
  <c r="C54" i="37"/>
  <c r="D53" i="37"/>
  <c r="C53" i="37"/>
  <c r="D52" i="37"/>
  <c r="C52" i="37"/>
  <c r="D48" i="37"/>
  <c r="C48" i="37"/>
  <c r="D47" i="37"/>
  <c r="C47" i="37"/>
  <c r="D46" i="37"/>
  <c r="C46" i="37"/>
  <c r="D45" i="37"/>
  <c r="C45" i="37"/>
  <c r="D44" i="37"/>
  <c r="C44" i="37"/>
  <c r="D43" i="37"/>
  <c r="C43" i="37"/>
  <c r="D39" i="37"/>
  <c r="C39" i="37"/>
  <c r="D38" i="37"/>
  <c r="C38" i="37"/>
  <c r="D37" i="37"/>
  <c r="C37" i="37"/>
  <c r="D36" i="37"/>
  <c r="C36" i="37"/>
  <c r="D35" i="37"/>
  <c r="C35" i="37"/>
  <c r="D31" i="37"/>
  <c r="C31" i="37"/>
  <c r="D30" i="37"/>
  <c r="C30" i="37"/>
  <c r="D29" i="37"/>
  <c r="C29" i="37"/>
  <c r="D28" i="37"/>
  <c r="C28" i="37"/>
  <c r="D27" i="37"/>
  <c r="C27" i="37"/>
  <c r="D26" i="37"/>
  <c r="C26" i="37"/>
  <c r="D22" i="37"/>
  <c r="C22" i="37"/>
  <c r="D21" i="37"/>
  <c r="C21" i="37"/>
  <c r="D20" i="37"/>
  <c r="C20" i="37"/>
  <c r="D19" i="37"/>
  <c r="C19" i="37"/>
  <c r="D18" i="37"/>
  <c r="C18" i="37"/>
  <c r="D17" i="37"/>
  <c r="C17" i="37"/>
  <c r="D16" i="37"/>
  <c r="C16" i="37"/>
  <c r="D15" i="37"/>
  <c r="C15" i="37"/>
  <c r="D14" i="37"/>
  <c r="C14" i="37"/>
  <c r="D13" i="37"/>
  <c r="C13" i="37"/>
  <c r="D12" i="37"/>
  <c r="C12" i="37"/>
  <c r="D11" i="37"/>
  <c r="C11" i="37"/>
  <c r="D10" i="37"/>
  <c r="C10" i="37"/>
  <c r="D9" i="37"/>
  <c r="C9" i="37"/>
  <c r="D8" i="37"/>
  <c r="C8" i="37"/>
  <c r="D6" i="37"/>
  <c r="C6" i="37"/>
  <c r="F21" i="39"/>
  <c r="E21" i="39"/>
  <c r="D21" i="39"/>
  <c r="C21" i="39"/>
  <c r="F18" i="39"/>
  <c r="E18" i="39"/>
  <c r="D18" i="39"/>
  <c r="C18" i="39"/>
  <c r="F15" i="39"/>
  <c r="E15" i="39"/>
  <c r="D15" i="39"/>
  <c r="C15" i="39"/>
  <c r="F14" i="39"/>
  <c r="E14" i="39"/>
  <c r="D14" i="39"/>
  <c r="C14" i="39"/>
  <c r="F11" i="39"/>
  <c r="E11" i="39"/>
  <c r="D11" i="39"/>
  <c r="C11" i="39"/>
  <c r="F10" i="39"/>
  <c r="E10" i="39"/>
  <c r="D10" i="39"/>
  <c r="C10" i="39"/>
  <c r="F5" i="39"/>
  <c r="E5" i="39"/>
  <c r="D5" i="39"/>
  <c r="C5" i="39"/>
  <c r="F37" i="38"/>
  <c r="E37" i="38"/>
  <c r="D37" i="38"/>
  <c r="C37" i="38"/>
  <c r="F33" i="38"/>
  <c r="E33" i="38"/>
  <c r="D33" i="38"/>
  <c r="C33" i="38"/>
  <c r="F32" i="38"/>
  <c r="E32" i="38"/>
  <c r="D32" i="38"/>
  <c r="C32" i="38"/>
  <c r="F27" i="38"/>
  <c r="E27" i="38"/>
  <c r="D27" i="38"/>
  <c r="C27" i="38"/>
  <c r="F26" i="38"/>
  <c r="E26" i="38"/>
  <c r="D26" i="38"/>
  <c r="C26" i="38"/>
  <c r="F21" i="38"/>
  <c r="E21" i="38"/>
  <c r="D21" i="38"/>
  <c r="C21" i="38"/>
  <c r="F20" i="38"/>
  <c r="E20" i="38"/>
  <c r="D20" i="38"/>
  <c r="C20" i="38"/>
  <c r="F19" i="38"/>
  <c r="E19" i="38"/>
  <c r="D19" i="38"/>
  <c r="C19" i="38"/>
  <c r="F15" i="38"/>
  <c r="E15" i="38"/>
  <c r="D15" i="38"/>
  <c r="C15" i="38"/>
  <c r="F14" i="38"/>
  <c r="E14" i="38"/>
  <c r="D14" i="38"/>
  <c r="C14" i="38"/>
  <c r="F13" i="38"/>
  <c r="E13" i="38"/>
  <c r="D13" i="38"/>
  <c r="C13" i="38"/>
  <c r="F12" i="38"/>
  <c r="E12" i="38"/>
  <c r="D12" i="38"/>
  <c r="C12" i="38"/>
  <c r="F11" i="38"/>
  <c r="E11" i="38"/>
  <c r="D11" i="38"/>
  <c r="C11" i="38"/>
  <c r="F7" i="38"/>
  <c r="E7" i="38"/>
  <c r="D7" i="38"/>
  <c r="C7" i="38"/>
  <c r="F6" i="38"/>
  <c r="E6" i="38"/>
  <c r="D6" i="38"/>
  <c r="C6" i="38"/>
  <c r="D28" i="30"/>
  <c r="D49" i="30"/>
  <c r="C49" i="30"/>
  <c r="D48" i="30"/>
  <c r="C48" i="30"/>
  <c r="D47" i="30"/>
  <c r="C47" i="30"/>
  <c r="D46" i="30"/>
  <c r="C46" i="30"/>
  <c r="D44" i="30"/>
  <c r="C44" i="30"/>
  <c r="D43" i="30"/>
  <c r="C43" i="30"/>
  <c r="D41" i="30"/>
  <c r="C41" i="30"/>
  <c r="D40" i="30"/>
  <c r="C40" i="30"/>
  <c r="D39" i="30"/>
  <c r="C39" i="30"/>
  <c r="D35" i="30"/>
  <c r="C35" i="30"/>
  <c r="D34" i="30"/>
  <c r="C34" i="30"/>
  <c r="D33" i="30"/>
  <c r="C33" i="30"/>
  <c r="D32" i="30"/>
  <c r="C32" i="30"/>
  <c r="D31" i="30"/>
  <c r="C31" i="30"/>
  <c r="D29" i="30"/>
  <c r="C29" i="30"/>
  <c r="C28" i="30"/>
  <c r="D23" i="30"/>
  <c r="C23" i="30"/>
  <c r="D22" i="30"/>
  <c r="C22" i="30"/>
  <c r="D21" i="30"/>
  <c r="C21" i="30"/>
  <c r="D20" i="30"/>
  <c r="C20" i="30"/>
  <c r="D18" i="30"/>
  <c r="C18" i="30"/>
  <c r="D17" i="30"/>
  <c r="C17" i="30"/>
  <c r="D16" i="30"/>
  <c r="C16" i="30"/>
  <c r="D14" i="30"/>
  <c r="C14" i="30"/>
  <c r="D13" i="30"/>
  <c r="C13" i="30"/>
  <c r="D11" i="30"/>
  <c r="C11" i="30"/>
  <c r="D10" i="30"/>
  <c r="C10" i="30"/>
  <c r="D8" i="30"/>
  <c r="C8" i="30"/>
  <c r="D31" i="28"/>
  <c r="C31" i="28"/>
  <c r="D30" i="28"/>
  <c r="C30" i="28"/>
  <c r="D29" i="28"/>
  <c r="C29" i="28"/>
  <c r="D28" i="28"/>
  <c r="C28" i="28"/>
  <c r="D27" i="28"/>
  <c r="C27" i="28"/>
  <c r="D26" i="28"/>
  <c r="C26" i="28"/>
  <c r="D25" i="28"/>
  <c r="C25" i="28"/>
  <c r="D24" i="28"/>
  <c r="C24" i="28"/>
  <c r="D22" i="28"/>
  <c r="C22" i="28"/>
  <c r="D18" i="28"/>
  <c r="C18" i="28"/>
  <c r="D17" i="28"/>
  <c r="C17" i="28"/>
  <c r="D16" i="28"/>
  <c r="C16" i="28"/>
  <c r="D15" i="28"/>
  <c r="C15" i="28"/>
  <c r="D14" i="28"/>
  <c r="C14" i="28"/>
  <c r="D13" i="28"/>
  <c r="C13" i="28"/>
  <c r="D12" i="28"/>
  <c r="C12" i="28"/>
  <c r="D10" i="28"/>
  <c r="C10" i="28"/>
  <c r="D9" i="28"/>
  <c r="C9" i="28"/>
  <c r="D7" i="28"/>
  <c r="C7" i="28"/>
  <c r="B24" i="33" l="1"/>
  <c r="F24" i="33"/>
  <c r="K24" i="33"/>
  <c r="L7" i="33"/>
  <c r="C24" i="33"/>
  <c r="H24" i="33"/>
  <c r="D24" i="33"/>
  <c r="I24" i="33"/>
  <c r="L24" i="33"/>
  <c r="F11" i="33"/>
  <c r="K11" i="33"/>
  <c r="B11" i="33"/>
  <c r="C8" i="33"/>
  <c r="C11" i="33" s="1"/>
  <c r="G39" i="37"/>
  <c r="L8" i="33" l="1"/>
  <c r="L11" i="33" s="1"/>
  <c r="B23" i="30"/>
  <c r="B30" i="28"/>
  <c r="B16" i="28"/>
  <c r="F3" i="39" l="1"/>
  <c r="E3" i="39"/>
  <c r="D3" i="39"/>
  <c r="D2" i="39"/>
  <c r="C3" i="39"/>
  <c r="C2" i="39"/>
  <c r="B37" i="38"/>
  <c r="B33" i="38"/>
  <c r="B32" i="38"/>
  <c r="B27" i="38"/>
  <c r="B26" i="38"/>
  <c r="B20" i="38"/>
  <c r="B19" i="38"/>
  <c r="B15" i="38"/>
  <c r="B14" i="38"/>
  <c r="B13" i="38"/>
  <c r="B12" i="38"/>
  <c r="B11" i="38"/>
  <c r="B7" i="38"/>
  <c r="B6" i="38"/>
  <c r="F2" i="38"/>
  <c r="F2" i="39" s="1"/>
  <c r="E2" i="38"/>
  <c r="E2" i="39" s="1"/>
  <c r="D2" i="30" l="1"/>
  <c r="D3" i="30"/>
  <c r="C3" i="30"/>
  <c r="C2" i="30"/>
  <c r="A1" i="30"/>
  <c r="D41" i="37" l="1"/>
  <c r="D7" i="37"/>
  <c r="D50" i="37"/>
  <c r="C50" i="37"/>
  <c r="D24" i="37"/>
  <c r="F23" i="39" l="1"/>
  <c r="C23" i="39" l="1"/>
  <c r="D23" i="39"/>
  <c r="E23" i="39"/>
  <c r="C31" i="38"/>
  <c r="C9" i="38"/>
  <c r="E31" i="38"/>
  <c r="D25" i="30"/>
  <c r="E9" i="38" l="1"/>
  <c r="E17" i="38" s="1"/>
  <c r="E24" i="38" s="1"/>
  <c r="E29" i="38" s="1"/>
  <c r="E35" i="38" s="1"/>
  <c r="D9" i="38"/>
  <c r="D31" i="38"/>
  <c r="F9" i="38"/>
  <c r="F17" i="38" s="1"/>
  <c r="F24" i="38" s="1"/>
  <c r="F29" i="38" s="1"/>
  <c r="F31" i="38"/>
  <c r="D5" i="30"/>
  <c r="D37" i="30"/>
  <c r="F25" i="39" l="1"/>
  <c r="E25" i="39"/>
  <c r="F35" i="38"/>
  <c r="D51" i="30"/>
  <c r="C41" i="37" l="1"/>
  <c r="C25" i="30" l="1"/>
  <c r="C5" i="30" l="1"/>
  <c r="C37" i="30" l="1"/>
  <c r="C51" i="30" l="1"/>
  <c r="C17" i="38" l="1"/>
  <c r="C24" i="38" l="1"/>
  <c r="D17" i="38"/>
  <c r="D24" i="38" l="1"/>
  <c r="C29" i="38"/>
  <c r="C35" i="38" l="1"/>
  <c r="C24" i="37"/>
  <c r="D29" i="38"/>
  <c r="C7" i="37" l="1"/>
  <c r="D35" i="38"/>
  <c r="D5" i="28"/>
  <c r="C5" i="28"/>
  <c r="C20" i="28"/>
  <c r="D20" i="28"/>
  <c r="D33" i="28" l="1"/>
  <c r="C33" i="28"/>
  <c r="C25" i="39" l="1"/>
  <c r="D25" i="39"/>
  <c r="D33" i="37" l="1"/>
  <c r="C33" i="37" l="1"/>
  <c r="D5" i="37"/>
  <c r="D59" i="37" l="1"/>
  <c r="C5" i="37"/>
  <c r="C59" i="37" l="1"/>
  <c r="D63" i="37"/>
  <c r="C63" i="37" l="1"/>
</calcChain>
</file>

<file path=xl/sharedStrings.xml><?xml version="1.0" encoding="utf-8"?>
<sst xmlns="http://schemas.openxmlformats.org/spreadsheetml/2006/main" count="211" uniqueCount="182">
  <si>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</si>
  <si>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</si>
  <si>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</si>
  <si>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</si>
  <si>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</si>
  <si>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</si>
  <si>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</si>
  <si>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</si>
  <si>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</si>
  <si>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</si>
  <si>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</si>
  <si>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</si>
  <si>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</si>
  <si>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</si>
  <si>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</si>
  <si>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</si>
  <si>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</si>
  <si>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</si>
  <si>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</si>
  <si>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</si>
  <si>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</si>
  <si>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</si>
  <si>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</si>
  <si>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</si>
  <si>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</si>
  <si>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</si>
  <si>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</si>
  <si>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</si>
  <si>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</si>
  <si>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paid (Note 17)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</si>
  <si>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</si>
  <si>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</si>
  <si>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</si>
  <si>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</si>
  <si>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</si>
  <si>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</si>
  <si>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</si>
  <si>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</si>
  <si>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</si>
  <si>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</si>
  <si>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</si>
  <si>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</si>
  <si>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</si>
  <si>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</si>
  <si>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</si>
  <si>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</si>
  <si>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</si>
  <si>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</si>
  <si>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</si>
  <si>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</si>
  <si>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</si>
  <si>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</si>
  <si>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</si>
  <si>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</si>
  <si>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</si>
  <si>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</si>
  <si>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</si>
  <si>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</si>
  <si>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</si>
  <si>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</si>
  <si>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</si>
  <si>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</si>
  <si>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</si>
  <si>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</si>
  <si>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</si>
  <si>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</si>
  <si>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</si>
  <si>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</si>
  <si>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</si>
  <si>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</si>
  <si>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</si>
  <si>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</si>
  <si>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</si>
  <si>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</si>
  <si>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</si>
  <si>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</si>
  <si>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</si>
  <si>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</si>
  <si>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</si>
  <si>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</si>
  <si>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</si>
  <si>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</si>
  <si>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</si>
  <si>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</si>
  <si>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</si>
  <si>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</si>
  <si>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</si>
  <si>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</si>
  <si>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</si>
  <si>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</si>
  <si>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</si>
  <si>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</si>
  <si>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</si>
  <si>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</si>
  <si>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</si>
  <si>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</si>
  <si>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</si>
  <si>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</si>
  <si>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</si>
  <si>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</si>
  <si>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</si>
  <si>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</si>
  <si>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</si>
  <si>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</si>
  <si>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</si>
  <si>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</si>
  <si>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</si>
  <si>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</si>
  <si>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</si>
  <si>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</si>
  <si>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</si>
  <si>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</si>
  <si>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</si>
  <si>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</si>
  <si>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Net increase/ (decrease) in cash and cash equivalents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</si>
  <si>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</si>
  <si>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</si>
  <si>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</si>
  <si>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</si>
  <si>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</si>
  <si>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 -Losses on cash flow hedges</t>
  </si>
  <si>
    <t>Derivative financial assets</t>
  </si>
  <si>
    <t>Derivative financial liabilities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</si>
  <si>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</si>
  <si>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</si>
  <si>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</si>
  <si>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</si>
  <si>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>Investments accounted for by the equity method</t>
  </si>
  <si>
    <t xml:space="preserve">Share of profit / (loss) of invesments accounted for </t>
  </si>
  <si>
    <t xml:space="preserve">  by the equity method</t>
  </si>
  <si>
    <t>Undistributed profits of investments accounted for by the equity method</t>
  </si>
  <si>
    <t>Cash outflows from acquisition or share</t>
  </si>
  <si>
    <t xml:space="preserve">   or debt instruments of other enitities</t>
  </si>
  <si>
    <t xml:space="preserve"> Other 
 comprehensive income
 not to be 
 reclassified in
 profit or loss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</si>
  <si>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</si>
  <si>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</si>
  <si>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</si>
  <si>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</si>
  <si>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</si>
  <si>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</si>
  <si>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</si>
  <si>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</si>
  <si>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</si>
  <si>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</si>
  <si>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</si>
  <si>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</si>
  <si>
    <t>The right-of- use assets</t>
  </si>
  <si>
    <t>Cash outflows related to borrowings</t>
  </si>
  <si>
    <t xml:space="preserve">Cash outflows on debt payments from leasing agreements </t>
  </si>
  <si>
    <t xml:space="preserve">   - Lease liabilities</t>
  </si>
  <si>
    <t>Increase/ (decrease) in other liabilities</t>
  </si>
  <si>
    <t>Current period 
Limited Reviewed</t>
  </si>
  <si>
    <t>Prior period 
Audited</t>
  </si>
  <si>
    <t>Limited Reviewed</t>
  </si>
  <si>
    <t>Not Reviewed</t>
  </si>
  <si>
    <t>Continued operations</t>
  </si>
  <si>
    <t>Operating profit before financial income/ (expense)</t>
  </si>
  <si>
    <t>Profit before tax from continued operations</t>
  </si>
  <si>
    <t>Tax income/ (expense) from continued operations</t>
  </si>
  <si>
    <t xml:space="preserve">  Current tax expenses</t>
  </si>
  <si>
    <t xml:space="preserve">  Deferred tax expenses</t>
  </si>
  <si>
    <t>Net profit from continued operations</t>
  </si>
  <si>
    <t>Investments in associates and joint ventures</t>
  </si>
  <si>
    <t>1 January-
30 June 2020</t>
  </si>
  <si>
    <t>1 April-
30 June 2020</t>
  </si>
  <si>
    <t>Balances at June 30, 2020</t>
  </si>
  <si>
    <t>Balances at January 1, 2020</t>
  </si>
  <si>
    <t>Ford Otomotiv Sanayi A.Ş. Statement of financial position as at 30 June 2021 and 31 December 2020</t>
  </si>
  <si>
    <t>30 June 2021</t>
  </si>
  <si>
    <t>31 December 2020</t>
  </si>
  <si>
    <t>Ford Otomotiv Sanayi A.Ş. Statement of profit or loss for the interim periods ended 30 June 2021 and 2020</t>
  </si>
  <si>
    <t>1 January-
30 June 2021</t>
  </si>
  <si>
    <t>1 April-
30 June 2021</t>
  </si>
  <si>
    <t>Ford Otomotiv Sanayi A.Ş. Statement of other comprehensive income for the periods ended 30 June 2021 and 2020</t>
  </si>
  <si>
    <t>Balances at January 1, 2021</t>
  </si>
  <si>
    <t xml:space="preserve">Impact of correction of errors </t>
  </si>
  <si>
    <t>Revised balances at January 1, 2021</t>
  </si>
  <si>
    <t>Ford Otomotiv Sanayi A.Ş. Statement of changes in equity for the periods 30 June 2021 and 2020</t>
  </si>
  <si>
    <t>Balances at June 30, 2021</t>
  </si>
  <si>
    <t>Ford Otomotiv Sanayi A.Ş. Statement of cash flows for the periods ended 30 June 2021 and 2020</t>
  </si>
  <si>
    <t>Current period 
Limited Reviewed
30 June 2021</t>
  </si>
  <si>
    <t>Prior period 
Limited Reviewed
30 June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</si>
</sst>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43" formatCode="_-* #,##0.00\ _₺_-;\-* #,##0.00\ _₺_-;_-* &quot;-&quot;??\ _₺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_-* #,##0\ _T_L_-;\-* #,##0\ _T_L_-;_-* &quot;-&quot;\ _T_L_-;_-@_-"/>
    <numFmt numFmtId="169" formatCode="_-* #,##0.00\ _T_L_-;\-* #,##0.00\ _T_L_-;_-* &quot;-&quot;??\ _T_L_-;_-@_-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809]d\ mmmm\ yyyy;@"/>
    <numFmt numFmtId="187" formatCode="_-* #,##0\ _T_L_-;\-* #,##0\ _T_L_-;_-* &quot;-&quot;??\ _T_L_-;_-@_-"/>
    <numFmt numFmtId="188" formatCode="_-* #,##0\ _₺_-;\-* #,##0\ _₺_-;_-* &quot;-&quot;??\ _₺_-;_-@_-"/>
  </numFmts>
  <fonts count="56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Times New Roman"/>
      <family val="1"/>
      <charset val="162"/>
    </font>
    <font>
      <sz val="10"/>
      <name val="Tahoma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4">
    <xf numFmtId="0" fontId="0" fillId="0" borderId="0">
      <alignment vertical="top"/>
    </xf>
    <xf numFmtId="9" fontId="5" fillId="2" borderId="0"/>
    <xf numFmtId="0" fontId="5" fillId="0" borderId="0"/>
    <xf numFmtId="179" fontId="5" fillId="0" borderId="0" applyFont="0" applyFill="0" applyBorder="0" applyAlignment="0" applyProtection="0"/>
    <xf numFmtId="178" fontId="6" fillId="0" borderId="0" applyFont="0" applyFill="0" applyBorder="0" applyAlignment="0" applyProtection="0"/>
    <xf numFmtId="0" fontId="7" fillId="0" borderId="0"/>
    <xf numFmtId="0" fontId="8" fillId="0" borderId="0" applyFont="0" applyBorder="0" applyAlignment="0">
      <alignment horizontal="centerContinuous"/>
    </xf>
    <xf numFmtId="0" fontId="9" fillId="1" borderId="0">
      <alignment horizontal="centerContinuous" vertical="center"/>
    </xf>
    <xf numFmtId="181" fontId="10" fillId="5" borderId="1">
      <alignment horizontal="left" vertical="center"/>
    </xf>
    <xf numFmtId="0" fontId="11" fillId="0" borderId="0"/>
    <xf numFmtId="170" fontId="4" fillId="0" borderId="0" applyFill="0" applyBorder="0" applyAlignment="0"/>
    <xf numFmtId="171" fontId="4" fillId="0" borderId="0" applyFill="0" applyBorder="0" applyAlignment="0"/>
    <xf numFmtId="172" fontId="4" fillId="0" borderId="0" applyFill="0" applyBorder="0" applyAlignment="0"/>
    <xf numFmtId="173" fontId="4" fillId="0" borderId="0" applyFill="0" applyBorder="0" applyAlignment="0"/>
    <xf numFmtId="174" fontId="4" fillId="0" borderId="0" applyFill="0" applyBorder="0" applyAlignment="0"/>
    <xf numFmtId="170" fontId="4" fillId="0" borderId="0" applyFill="0" applyBorder="0" applyAlignment="0"/>
    <xf numFmtId="175" fontId="4" fillId="0" borderId="0" applyFill="0" applyBorder="0" applyAlignment="0"/>
    <xf numFmtId="171" fontId="4" fillId="0" borderId="0" applyFill="0" applyBorder="0" applyAlignment="0"/>
    <xf numFmtId="0" fontId="13" fillId="0" borderId="2">
      <alignment horizontal="center"/>
    </xf>
    <xf numFmtId="182" fontId="14" fillId="0" borderId="0"/>
    <xf numFmtId="182" fontId="14" fillId="0" borderId="0"/>
    <xf numFmtId="182" fontId="14" fillId="0" borderId="0"/>
    <xf numFmtId="182" fontId="14" fillId="0" borderId="0"/>
    <xf numFmtId="182" fontId="14" fillId="0" borderId="0"/>
    <xf numFmtId="182" fontId="14" fillId="0" borderId="0"/>
    <xf numFmtId="182" fontId="14" fillId="0" borderId="0"/>
    <xf numFmtId="182" fontId="14" fillId="0" borderId="0"/>
    <xf numFmtId="170" fontId="4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6" fillId="0" borderId="0"/>
    <xf numFmtId="171" fontId="4" fillId="0" borderId="0" applyFont="0" applyFill="0" applyBorder="0" applyAlignment="0" applyProtection="0"/>
    <xf numFmtId="183" fontId="5" fillId="6" borderId="0" applyFont="0" applyBorder="0"/>
    <xf numFmtId="0" fontId="15" fillId="0" borderId="0" applyNumberFormat="0" applyFill="0" applyBorder="0" applyAlignment="0" applyProtection="0"/>
    <xf numFmtId="14" fontId="16" fillId="0" borderId="0" applyFill="0" applyBorder="0" applyAlignment="0"/>
    <xf numFmtId="15" fontId="17" fillId="0" borderId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0" fontId="4" fillId="0" borderId="0" applyFill="0" applyBorder="0" applyAlignment="0"/>
    <xf numFmtId="171" fontId="4" fillId="0" borderId="0" applyFill="0" applyBorder="0" applyAlignment="0"/>
    <xf numFmtId="170" fontId="4" fillId="0" borderId="0" applyFill="0" applyBorder="0" applyAlignment="0"/>
    <xf numFmtId="175" fontId="4" fillId="0" borderId="0" applyFill="0" applyBorder="0" applyAlignment="0"/>
    <xf numFmtId="171" fontId="4" fillId="0" borderId="0" applyFill="0" applyBorder="0" applyAlignment="0"/>
    <xf numFmtId="0" fontId="18" fillId="0" borderId="3">
      <alignment horizontal="center"/>
    </xf>
    <xf numFmtId="3" fontId="19" fillId="0" borderId="0">
      <alignment horizontal="right"/>
    </xf>
    <xf numFmtId="2" fontId="15" fillId="0" borderId="0" applyFill="0" applyBorder="0" applyAlignment="0" applyProtection="0"/>
    <xf numFmtId="38" fontId="20" fillId="6" borderId="0" applyNumberFormat="0" applyBorder="0" applyAlignment="0" applyProtection="0"/>
    <xf numFmtId="0" fontId="21" fillId="0" borderId="4">
      <alignment vertical="center"/>
    </xf>
    <xf numFmtId="0" fontId="22" fillId="7" borderId="0">
      <alignment horizontal="center"/>
    </xf>
    <xf numFmtId="0" fontId="23" fillId="0" borderId="5" applyNumberFormat="0" applyAlignment="0" applyProtection="0">
      <alignment horizontal="left" vertical="center"/>
    </xf>
    <xf numFmtId="0" fontId="24" fillId="1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0" fontId="20" fillId="8" borderId="6" applyNumberFormat="0" applyBorder="0" applyAlignment="0" applyProtection="0"/>
    <xf numFmtId="0" fontId="6" fillId="0" borderId="0"/>
    <xf numFmtId="170" fontId="4" fillId="0" borderId="0" applyFill="0" applyBorder="0" applyAlignment="0"/>
    <xf numFmtId="171" fontId="4" fillId="0" borderId="0" applyFill="0" applyBorder="0" applyAlignment="0"/>
    <xf numFmtId="170" fontId="4" fillId="0" borderId="0" applyFill="0" applyBorder="0" applyAlignment="0"/>
    <xf numFmtId="175" fontId="4" fillId="0" borderId="0" applyFill="0" applyBorder="0" applyAlignment="0"/>
    <xf numFmtId="171" fontId="4" fillId="0" borderId="0" applyFill="0" applyBorder="0" applyAlignment="0"/>
    <xf numFmtId="0" fontId="27" fillId="0" borderId="0">
      <alignment horizontal="center"/>
    </xf>
    <xf numFmtId="0" fontId="28" fillId="0" borderId="7">
      <alignment horizontal="centerContinuous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9" fillId="0" borderId="0"/>
    <xf numFmtId="184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0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7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" fontId="6" fillId="0" borderId="0" applyFont="0" applyFill="0" applyBorder="0" applyAlignment="0" applyProtection="0"/>
    <xf numFmtId="40" fontId="30" fillId="10" borderId="0">
      <alignment horizontal="right"/>
    </xf>
    <xf numFmtId="0" fontId="31" fillId="10" borderId="0">
      <alignment horizontal="right"/>
    </xf>
    <xf numFmtId="0" fontId="32" fillId="10" borderId="3"/>
    <xf numFmtId="0" fontId="32" fillId="0" borderId="0" applyBorder="0">
      <alignment horizontal="centerContinuous"/>
    </xf>
    <xf numFmtId="0" fontId="33" fillId="0" borderId="0" applyBorder="0">
      <alignment horizontal="centerContinuous"/>
    </xf>
    <xf numFmtId="16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74" fontId="4" fillId="0" borderId="0" applyFont="0" applyFill="0" applyBorder="0" applyAlignment="0" applyProtection="0"/>
    <xf numFmtId="172" fontId="14" fillId="0" borderId="0" applyFont="0" applyFill="0" applyBorder="0" applyAlignment="0" applyProtection="0"/>
    <xf numFmtId="10" fontId="5" fillId="0" borderId="0" applyFont="0" applyFill="0" applyBorder="0" applyAlignment="0" applyProtection="0"/>
    <xf numFmtId="170" fontId="4" fillId="0" borderId="0" applyFill="0" applyBorder="0" applyAlignment="0"/>
    <xf numFmtId="171" fontId="4" fillId="0" borderId="0" applyFill="0" applyBorder="0" applyAlignment="0"/>
    <xf numFmtId="170" fontId="4" fillId="0" borderId="0" applyFill="0" applyBorder="0" applyAlignment="0"/>
    <xf numFmtId="175" fontId="4" fillId="0" borderId="0" applyFill="0" applyBorder="0" applyAlignment="0"/>
    <xf numFmtId="171" fontId="4" fillId="0" borderId="0" applyFill="0" applyBorder="0" applyAlignment="0"/>
    <xf numFmtId="0" fontId="17" fillId="0" borderId="0" applyNumberFormat="0" applyFont="0" applyFill="0" applyBorder="0" applyAlignment="0" applyProtection="0">
      <alignment horizontal="left"/>
    </xf>
    <xf numFmtId="15" fontId="17" fillId="0" borderId="0" applyFont="0" applyFill="0" applyBorder="0" applyAlignment="0" applyProtection="0"/>
    <xf numFmtId="4" fontId="17" fillId="0" borderId="0" applyFont="0" applyFill="0" applyBorder="0" applyAlignment="0" applyProtection="0"/>
    <xf numFmtId="0" fontId="12" fillId="0" borderId="8">
      <alignment horizontal="center"/>
    </xf>
    <xf numFmtId="3" fontId="17" fillId="0" borderId="0" applyFont="0" applyFill="0" applyBorder="0" applyAlignment="0" applyProtection="0"/>
    <xf numFmtId="0" fontId="17" fillId="11" borderId="0" applyNumberFormat="0" applyFont="0" applyBorder="0" applyAlignment="0" applyProtection="0"/>
    <xf numFmtId="0" fontId="5" fillId="9" borderId="0" applyNumberFormat="0" applyFont="0" applyBorder="0" applyAlignment="0" applyProtection="0"/>
    <xf numFmtId="0" fontId="5" fillId="3" borderId="0" applyNumberFormat="0" applyFont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" fontId="34" fillId="0" borderId="0" applyBorder="0">
      <alignment horizontal="left" vertical="top" wrapText="1"/>
    </xf>
    <xf numFmtId="185" fontId="17" fillId="0" borderId="0">
      <alignment horizontal="center"/>
    </xf>
    <xf numFmtId="49" fontId="16" fillId="0" borderId="0" applyFill="0" applyBorder="0" applyAlignment="0"/>
    <xf numFmtId="176" fontId="4" fillId="0" borderId="0" applyFill="0" applyBorder="0" applyAlignment="0"/>
    <xf numFmtId="177" fontId="4" fillId="0" borderId="0" applyFill="0" applyBorder="0" applyAlignment="0"/>
    <xf numFmtId="0" fontId="15" fillId="0" borderId="9" applyNumberFormat="0" applyFill="0" applyAlignment="0" applyProtection="0"/>
    <xf numFmtId="0" fontId="5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6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35" fillId="0" borderId="0"/>
    <xf numFmtId="169" fontId="35" fillId="0" borderId="0" applyFont="0" applyFill="0" applyBorder="0" applyAlignment="0" applyProtection="0"/>
    <xf numFmtId="0" fontId="36" fillId="0" borderId="0"/>
    <xf numFmtId="0" fontId="35" fillId="0" borderId="0"/>
    <xf numFmtId="169" fontId="35" fillId="0" borderId="0" applyFont="0" applyFill="0" applyBorder="0" applyAlignment="0" applyProtection="0"/>
    <xf numFmtId="169" fontId="42" fillId="0" borderId="0" applyFont="0" applyFill="0" applyBorder="0" applyAlignment="0" applyProtection="0"/>
    <xf numFmtId="0" fontId="4" fillId="0" borderId="0">
      <alignment vertical="top"/>
    </xf>
    <xf numFmtId="0" fontId="2" fillId="0" borderId="0"/>
    <xf numFmtId="9" fontId="4" fillId="0" borderId="0" applyFont="0" applyFill="0" applyBorder="0" applyAlignment="0" applyProtection="0"/>
    <xf numFmtId="0" fontId="1" fillId="0" borderId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" fillId="0" borderId="0"/>
    <xf numFmtId="0" fontId="1" fillId="0" borderId="0"/>
    <xf numFmtId="9" fontId="53" fillId="0" borderId="0" applyFont="0" applyFill="0" applyBorder="0" applyAlignment="0" applyProtection="0"/>
  </cellStyleXfs>
  <cellXfs count="263">
    <xf numFmtId="0" fontId="0" fillId="0" borderId="0" xfId="0" applyAlignment="1"/>
    <xf numFmtId="0" fontId="19" fillId="0" borderId="0" xfId="0" quotePrefix="1" applyFont="1" applyFill="1" applyAlignment="1">
      <alignment horizontal="left" vertical="center" wrapText="1" indent="1"/>
    </xf>
    <xf numFmtId="3" fontId="29" fillId="0" borderId="0" xfId="0" applyNumberFormat="1" applyFont="1" applyFill="1" applyBorder="1" applyAlignment="1">
      <alignment horizontal="right" vertical="center" wrapText="1"/>
    </xf>
    <xf numFmtId="0" fontId="37" fillId="0" borderId="0" xfId="70" applyFont="1" applyFill="1"/>
    <xf numFmtId="0" fontId="37" fillId="0" borderId="0" xfId="70" applyFont="1" applyFill="1" applyBorder="1"/>
    <xf numFmtId="0" fontId="37" fillId="0" borderId="0" xfId="70" applyFont="1" applyFill="1" applyAlignment="1">
      <alignment horizontal="center"/>
    </xf>
    <xf numFmtId="0" fontId="19" fillId="0" borderId="0" xfId="0" applyFont="1" applyFill="1" applyAlignment="1">
      <alignment vertical="center"/>
    </xf>
    <xf numFmtId="0" fontId="43" fillId="0" borderId="0" xfId="0" applyFont="1" applyFill="1" applyAlignment="1"/>
    <xf numFmtId="0" fontId="19" fillId="0" borderId="0" xfId="0" applyFont="1" applyFill="1" applyAlignment="1"/>
    <xf numFmtId="0" fontId="37" fillId="0" borderId="0" xfId="121" applyFont="1" applyFill="1" applyBorder="1"/>
    <xf numFmtId="0" fontId="37" fillId="0" borderId="0" xfId="70" applyFont="1" applyFill="1" applyAlignment="1"/>
    <xf numFmtId="0" fontId="38" fillId="0" borderId="0" xfId="70" applyFont="1" applyFill="1"/>
    <xf numFmtId="0" fontId="19" fillId="0" borderId="0" xfId="126" applyFont="1" applyFill="1"/>
    <xf numFmtId="3" fontId="19" fillId="0" borderId="0" xfId="125" applyNumberFormat="1" applyFont="1" applyFill="1" applyAlignment="1">
      <alignment horizontal="right" vertical="center" wrapText="1"/>
    </xf>
    <xf numFmtId="0" fontId="19" fillId="0" borderId="0" xfId="126" applyFont="1" applyFill="1" applyAlignment="1">
      <alignment horizontal="left"/>
    </xf>
    <xf numFmtId="0" fontId="19" fillId="0" borderId="0" xfId="126" applyFont="1" applyFill="1" applyBorder="1"/>
    <xf numFmtId="0" fontId="19" fillId="0" borderId="0" xfId="121" applyFont="1" applyFill="1" applyBorder="1" applyAlignment="1">
      <alignment horizontal="left" wrapText="1"/>
    </xf>
    <xf numFmtId="0" fontId="19" fillId="0" borderId="0" xfId="121" applyFont="1" applyFill="1" applyBorder="1" applyAlignment="1">
      <alignment horizontal="center"/>
    </xf>
    <xf numFmtId="0" fontId="29" fillId="0" borderId="0" xfId="121" applyFont="1" applyFill="1" applyBorder="1" applyAlignment="1">
      <alignment horizontal="right" wrapText="1"/>
    </xf>
    <xf numFmtId="0" fontId="19" fillId="0" borderId="0" xfId="121" applyFont="1" applyFill="1" applyBorder="1" applyAlignment="1">
      <alignment horizontal="right" wrapText="1"/>
    </xf>
    <xf numFmtId="0" fontId="19" fillId="0" borderId="0" xfId="126" applyFont="1" applyFill="1" applyAlignment="1">
      <alignment horizontal="center"/>
    </xf>
    <xf numFmtId="3" fontId="37" fillId="0" borderId="0" xfId="70" applyNumberFormat="1" applyFont="1" applyFill="1"/>
    <xf numFmtId="0" fontId="37" fillId="0" borderId="0" xfId="121" applyFont="1" applyFill="1" applyBorder="1" applyAlignment="1">
      <alignment horizontal="right"/>
    </xf>
    <xf numFmtId="0" fontId="37" fillId="0" borderId="0" xfId="70" applyFont="1" applyFill="1" applyAlignment="1">
      <alignment horizontal="right"/>
    </xf>
    <xf numFmtId="187" fontId="45" fillId="0" borderId="0" xfId="124" applyNumberFormat="1" applyFont="1" applyFill="1" applyAlignment="1">
      <alignment horizontal="center"/>
    </xf>
    <xf numFmtId="187" fontId="46" fillId="0" borderId="0" xfId="124" applyNumberFormat="1" applyFont="1" applyFill="1"/>
    <xf numFmtId="187" fontId="46" fillId="0" borderId="0" xfId="124" applyNumberFormat="1" applyFont="1" applyFill="1" applyAlignment="1">
      <alignment horizontal="left"/>
    </xf>
    <xf numFmtId="187" fontId="46" fillId="0" borderId="0" xfId="124" applyNumberFormat="1" applyFont="1" applyFill="1" applyBorder="1"/>
    <xf numFmtId="3" fontId="19" fillId="0" borderId="0" xfId="0" applyNumberFormat="1" applyFont="1" applyFill="1" applyAlignment="1"/>
    <xf numFmtId="165" fontId="19" fillId="0" borderId="0" xfId="126" applyNumberFormat="1" applyFont="1" applyFill="1"/>
    <xf numFmtId="0" fontId="0" fillId="0" borderId="0" xfId="0" applyAlignment="1">
      <alignment horizontal="center"/>
    </xf>
    <xf numFmtId="0" fontId="29" fillId="0" borderId="11" xfId="0" applyFont="1" applyFill="1" applyBorder="1" applyAlignment="1"/>
    <xf numFmtId="0" fontId="19" fillId="0" borderId="11" xfId="0" applyFont="1" applyFill="1" applyBorder="1" applyAlignment="1"/>
    <xf numFmtId="0" fontId="39" fillId="0" borderId="0" xfId="122" applyFont="1" applyFill="1" applyBorder="1" applyAlignment="1">
      <alignment horizontal="right" wrapText="1"/>
    </xf>
    <xf numFmtId="0" fontId="29" fillId="0" borderId="0" xfId="0" applyFont="1" applyFill="1" applyAlignment="1">
      <alignment horizontal="right" wrapText="1"/>
    </xf>
    <xf numFmtId="0" fontId="38" fillId="0" borderId="11" xfId="121" applyFont="1" applyFill="1" applyBorder="1" applyAlignment="1">
      <alignment horizontal="left" vertical="center" wrapText="1"/>
    </xf>
    <xf numFmtId="0" fontId="38" fillId="0" borderId="11" xfId="122" applyFont="1" applyFill="1" applyBorder="1" applyAlignment="1">
      <alignment horizontal="right" vertical="center" wrapText="1"/>
    </xf>
    <xf numFmtId="186" fontId="29" fillId="0" borderId="11" xfId="0" applyNumberFormat="1" applyFont="1" applyFill="1" applyBorder="1" applyAlignment="1">
      <alignment horizontal="right" vertical="center"/>
    </xf>
    <xf numFmtId="0" fontId="29" fillId="0" borderId="0" xfId="0" applyFont="1" applyFill="1" applyAlignment="1">
      <alignment vertical="center"/>
    </xf>
    <xf numFmtId="0" fontId="37" fillId="0" borderId="10" xfId="122" applyFont="1" applyFill="1" applyBorder="1" applyAlignment="1">
      <alignment horizontal="center" vertical="center" wrapText="1"/>
    </xf>
    <xf numFmtId="0" fontId="38" fillId="0" borderId="10" xfId="122" applyFont="1" applyFill="1" applyBorder="1" applyAlignment="1">
      <alignment horizontal="right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29" fillId="0" borderId="12" xfId="0" applyFont="1" applyFill="1" applyBorder="1" applyAlignment="1">
      <alignment vertical="center" wrapText="1"/>
    </xf>
    <xf numFmtId="3" fontId="29" fillId="0" borderId="12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vertical="center" wrapText="1"/>
    </xf>
    <xf numFmtId="0" fontId="19" fillId="0" borderId="0" xfId="0" applyFont="1" applyFill="1" applyAlignment="1">
      <alignment horizontal="right" vertical="center"/>
    </xf>
    <xf numFmtId="0" fontId="29" fillId="0" borderId="0" xfId="0" applyFont="1" applyFill="1" applyAlignment="1">
      <alignment horizontal="right" vertical="center"/>
    </xf>
    <xf numFmtId="3" fontId="19" fillId="0" borderId="0" xfId="0" applyNumberFormat="1" applyFont="1" applyFill="1" applyAlignment="1">
      <alignment horizontal="right" vertical="center"/>
    </xf>
    <xf numFmtId="0" fontId="29" fillId="0" borderId="11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29" fillId="0" borderId="0" xfId="0" applyFont="1" applyFill="1" applyAlignment="1">
      <alignment horizontal="right" vertical="center" wrapText="1"/>
    </xf>
    <xf numFmtId="0" fontId="19" fillId="0" borderId="0" xfId="0" applyFont="1" applyFill="1" applyAlignment="1">
      <alignment horizontal="right" vertical="center" wrapText="1"/>
    </xf>
    <xf numFmtId="0" fontId="29" fillId="0" borderId="13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right" vertical="center"/>
    </xf>
    <xf numFmtId="3" fontId="29" fillId="0" borderId="0" xfId="0" applyNumberFormat="1" applyFont="1" applyFill="1" applyBorder="1" applyAlignment="1">
      <alignment horizontal="right" vertical="center"/>
    </xf>
    <xf numFmtId="3" fontId="19" fillId="0" borderId="0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horizontal="left" vertical="center" wrapText="1"/>
    </xf>
    <xf numFmtId="3" fontId="29" fillId="0" borderId="0" xfId="0" applyNumberFormat="1" applyFont="1" applyFill="1" applyAlignment="1">
      <alignment horizontal="right" vertical="center"/>
    </xf>
    <xf numFmtId="0" fontId="19" fillId="0" borderId="0" xfId="0" quotePrefix="1" applyFont="1" applyFill="1" applyAlignment="1">
      <alignment horizontal="left" vertical="center" wrapText="1"/>
    </xf>
    <xf numFmtId="0" fontId="19" fillId="0" borderId="0" xfId="0" applyFont="1" applyFill="1" applyAlignment="1">
      <alignment horizontal="left" wrapText="1"/>
    </xf>
    <xf numFmtId="49" fontId="19" fillId="0" borderId="0" xfId="0" applyNumberFormat="1" applyFont="1" applyFill="1" applyAlignment="1">
      <alignment horizontal="left" vertical="center" wrapText="1"/>
    </xf>
    <xf numFmtId="0" fontId="19" fillId="0" borderId="0" xfId="0" applyFont="1" applyFill="1" applyBorder="1" applyAlignment="1">
      <alignment horizontal="left" vertical="center" wrapText="1" indent="1"/>
    </xf>
    <xf numFmtId="0" fontId="29" fillId="0" borderId="0" xfId="0" applyFont="1" applyFill="1" applyAlignment="1">
      <alignment horizontal="left" vertical="center" wrapText="1" indent="1"/>
    </xf>
    <xf numFmtId="0" fontId="29" fillId="0" borderId="0" xfId="0" applyFont="1" applyFill="1" applyBorder="1" applyAlignment="1">
      <alignment horizontal="left" vertical="center" wrapText="1" indent="1"/>
    </xf>
    <xf numFmtId="0" fontId="19" fillId="0" borderId="0" xfId="0" quotePrefix="1" applyFont="1" applyFill="1" applyAlignment="1">
      <alignment horizontal="left" wrapText="1"/>
    </xf>
    <xf numFmtId="165" fontId="19" fillId="0" borderId="0" xfId="0" applyNumberFormat="1" applyFont="1" applyFill="1" applyAlignment="1"/>
    <xf numFmtId="0" fontId="19" fillId="0" borderId="0" xfId="0" applyFont="1" applyFill="1" applyAlignment="1">
      <alignment horizontal="left" vertical="center" wrapText="1" indent="1"/>
    </xf>
    <xf numFmtId="0" fontId="2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right" vertical="center"/>
    </xf>
    <xf numFmtId="3" fontId="29" fillId="0" borderId="9" xfId="0" applyNumberFormat="1" applyFont="1" applyFill="1" applyBorder="1" applyAlignment="1">
      <alignment horizontal="right" vertical="center"/>
    </xf>
    <xf numFmtId="0" fontId="38" fillId="0" borderId="11" xfId="121" applyFont="1" applyFill="1" applyBorder="1" applyAlignment="1">
      <alignment horizontal="left" wrapText="1"/>
    </xf>
    <xf numFmtId="0" fontId="38" fillId="0" borderId="11" xfId="70" applyFont="1" applyFill="1" applyBorder="1" applyAlignment="1">
      <alignment horizontal="right" wrapText="1"/>
    </xf>
    <xf numFmtId="0" fontId="29" fillId="0" borderId="0" xfId="0" applyFont="1" applyFill="1" applyAlignment="1">
      <alignment vertical="center" wrapText="1"/>
    </xf>
    <xf numFmtId="3" fontId="19" fillId="0" borderId="0" xfId="0" applyNumberFormat="1" applyFont="1" applyFill="1" applyAlignment="1">
      <alignment horizontal="right" vertical="center" wrapText="1"/>
    </xf>
    <xf numFmtId="0" fontId="19" fillId="0" borderId="0" xfId="0" applyFont="1" applyFill="1" applyBorder="1" applyAlignment="1">
      <alignment vertical="center" wrapText="1"/>
    </xf>
    <xf numFmtId="0" fontId="19" fillId="0" borderId="11" xfId="0" applyFont="1" applyFill="1" applyBorder="1" applyAlignment="1">
      <alignment vertical="center" wrapText="1"/>
    </xf>
    <xf numFmtId="0" fontId="40" fillId="0" borderId="11" xfId="0" applyFont="1" applyFill="1" applyBorder="1" applyAlignment="1"/>
    <xf numFmtId="0" fontId="19" fillId="0" borderId="0" xfId="0" applyFont="1" applyFill="1" applyAlignment="1">
      <alignment wrapText="1"/>
    </xf>
    <xf numFmtId="0" fontId="19" fillId="0" borderId="11" xfId="0" applyFont="1" applyFill="1" applyBorder="1" applyAlignment="1">
      <alignment wrapText="1"/>
    </xf>
    <xf numFmtId="0" fontId="19" fillId="0" borderId="0" xfId="0" applyFont="1" applyFill="1" applyBorder="1" applyAlignment="1">
      <alignment vertical="top" wrapText="1"/>
    </xf>
    <xf numFmtId="0" fontId="29" fillId="0" borderId="0" xfId="0" applyFont="1" applyFill="1" applyAlignment="1">
      <alignment vertical="top" wrapText="1"/>
    </xf>
    <xf numFmtId="0" fontId="19" fillId="0" borderId="11" xfId="0" applyFont="1" applyFill="1" applyBorder="1" applyAlignment="1">
      <alignment vertical="top" wrapText="1"/>
    </xf>
    <xf numFmtId="0" fontId="37" fillId="0" borderId="11" xfId="70" applyFont="1" applyFill="1" applyBorder="1"/>
    <xf numFmtId="0" fontId="37" fillId="0" borderId="11" xfId="70" applyFont="1" applyFill="1" applyBorder="1" applyAlignment="1">
      <alignment horizontal="right"/>
    </xf>
    <xf numFmtId="0" fontId="38" fillId="0" borderId="0" xfId="70" applyFont="1" applyFill="1" applyBorder="1" applyAlignment="1">
      <alignment horizontal="center" wrapText="1"/>
    </xf>
    <xf numFmtId="0" fontId="37" fillId="0" borderId="0" xfId="70" applyFont="1" applyFill="1" applyBorder="1" applyAlignment="1">
      <alignment wrapText="1"/>
    </xf>
    <xf numFmtId="0" fontId="37" fillId="0" borderId="0" xfId="70" applyFont="1" applyFill="1" applyBorder="1" applyAlignment="1">
      <alignment horizontal="right"/>
    </xf>
    <xf numFmtId="0" fontId="38" fillId="0" borderId="11" xfId="121" applyFont="1" applyFill="1" applyBorder="1" applyAlignment="1">
      <alignment wrapText="1"/>
    </xf>
    <xf numFmtId="0" fontId="29" fillId="0" borderId="11" xfId="70" applyFont="1" applyFill="1" applyBorder="1" applyAlignment="1">
      <alignment horizontal="right" wrapText="1"/>
    </xf>
    <xf numFmtId="0" fontId="29" fillId="0" borderId="11" xfId="0" applyFont="1" applyFill="1" applyBorder="1" applyAlignment="1">
      <alignment wrapText="1"/>
    </xf>
    <xf numFmtId="165" fontId="29" fillId="0" borderId="11" xfId="0" applyNumberFormat="1" applyFont="1" applyFill="1" applyBorder="1" applyAlignment="1">
      <alignment horizontal="right" wrapText="1"/>
    </xf>
    <xf numFmtId="3" fontId="19" fillId="0" borderId="0" xfId="0" applyNumberFormat="1" applyFont="1" applyFill="1" applyBorder="1" applyAlignment="1">
      <alignment horizontal="right" vertical="center" wrapText="1"/>
    </xf>
    <xf numFmtId="165" fontId="19" fillId="0" borderId="0" xfId="0" applyNumberFormat="1" applyFont="1" applyFill="1" applyAlignment="1">
      <alignment horizontal="right" wrapText="1"/>
    </xf>
    <xf numFmtId="165" fontId="19" fillId="0" borderId="11" xfId="0" applyNumberFormat="1" applyFont="1" applyFill="1" applyBorder="1" applyAlignment="1">
      <alignment horizontal="right" wrapText="1"/>
    </xf>
    <xf numFmtId="0" fontId="19" fillId="0" borderId="0" xfId="0" applyFont="1" applyFill="1" applyBorder="1" applyAlignment="1">
      <alignment wrapText="1"/>
    </xf>
    <xf numFmtId="3" fontId="29" fillId="0" borderId="11" xfId="0" applyNumberFormat="1" applyFont="1" applyFill="1" applyBorder="1" applyAlignment="1">
      <alignment horizontal="right" wrapText="1"/>
    </xf>
    <xf numFmtId="0" fontId="29" fillId="0" borderId="0" xfId="0" applyFont="1" applyFill="1" applyBorder="1" applyAlignment="1">
      <alignment vertical="center" wrapText="1"/>
    </xf>
    <xf numFmtId="0" fontId="44" fillId="0" borderId="0" xfId="0" applyFont="1" applyFill="1" applyAlignment="1">
      <alignment vertical="center" wrapText="1"/>
    </xf>
    <xf numFmtId="165" fontId="19" fillId="0" borderId="0" xfId="0" applyNumberFormat="1" applyFont="1" applyFill="1" applyBorder="1" applyAlignment="1">
      <alignment horizontal="right" vertical="center" wrapText="1"/>
    </xf>
    <xf numFmtId="165" fontId="29" fillId="0" borderId="13" xfId="0" applyNumberFormat="1" applyFont="1" applyFill="1" applyBorder="1" applyAlignment="1">
      <alignment horizontal="right" vertical="center" wrapText="1"/>
    </xf>
    <xf numFmtId="0" fontId="29" fillId="0" borderId="11" xfId="125" applyFont="1" applyFill="1" applyBorder="1" applyAlignment="1">
      <alignment horizontal="left" wrapText="1"/>
    </xf>
    <xf numFmtId="0" fontId="29" fillId="0" borderId="11" xfId="121" applyFont="1" applyFill="1" applyBorder="1" applyAlignment="1">
      <alignment horizontal="right" wrapText="1"/>
    </xf>
    <xf numFmtId="0" fontId="19" fillId="0" borderId="0" xfId="121" applyFont="1" applyFill="1" applyAlignment="1">
      <alignment horizontal="left" wrapText="1"/>
    </xf>
    <xf numFmtId="0" fontId="19" fillId="0" borderId="0" xfId="121" applyFont="1" applyFill="1" applyAlignment="1">
      <alignment horizontal="center" vertical="top" wrapText="1"/>
    </xf>
    <xf numFmtId="0" fontId="29" fillId="0" borderId="0" xfId="121" applyFont="1" applyFill="1" applyAlignment="1">
      <alignment horizontal="right" wrapText="1"/>
    </xf>
    <xf numFmtId="0" fontId="19" fillId="0" borderId="0" xfId="121" applyFont="1" applyFill="1" applyAlignment="1">
      <alignment horizontal="right" wrapText="1"/>
    </xf>
    <xf numFmtId="0" fontId="29" fillId="0" borderId="0" xfId="125" applyFont="1" applyFill="1" applyAlignment="1">
      <alignment horizontal="left" vertical="center" wrapText="1" indent="1"/>
    </xf>
    <xf numFmtId="0" fontId="19" fillId="0" borderId="0" xfId="125" applyFont="1" applyFill="1" applyAlignment="1">
      <alignment horizontal="right" vertical="center" wrapText="1"/>
    </xf>
    <xf numFmtId="165" fontId="29" fillId="0" borderId="0" xfId="125" applyNumberFormat="1" applyFont="1" applyFill="1" applyAlignment="1">
      <alignment vertical="center"/>
    </xf>
    <xf numFmtId="165" fontId="29" fillId="0" borderId="0" xfId="125" applyNumberFormat="1" applyFont="1" applyFill="1" applyBorder="1" applyAlignment="1">
      <alignment horizontal="right" vertical="center" wrapText="1"/>
    </xf>
    <xf numFmtId="0" fontId="19" fillId="0" borderId="0" xfId="125" applyFont="1" applyFill="1" applyAlignment="1">
      <alignment horizontal="left" vertical="center" wrapText="1" indent="1"/>
    </xf>
    <xf numFmtId="0" fontId="29" fillId="0" borderId="0" xfId="125" applyFont="1" applyFill="1" applyAlignment="1">
      <alignment horizontal="right" vertical="center" wrapText="1"/>
    </xf>
    <xf numFmtId="165" fontId="19" fillId="0" borderId="0" xfId="125" applyNumberFormat="1" applyFont="1" applyFill="1" applyAlignment="1">
      <alignment vertical="center"/>
    </xf>
    <xf numFmtId="165" fontId="19" fillId="0" borderId="0" xfId="125" applyNumberFormat="1" applyFont="1" applyFill="1" applyBorder="1" applyAlignment="1">
      <alignment horizontal="right" vertical="center" wrapText="1"/>
    </xf>
    <xf numFmtId="0" fontId="19" fillId="0" borderId="0" xfId="125" applyFont="1" applyFill="1" applyAlignment="1">
      <alignment horizontal="left" wrapText="1" indent="1"/>
    </xf>
    <xf numFmtId="165" fontId="19" fillId="0" borderId="0" xfId="125" applyNumberFormat="1" applyFont="1" applyFill="1" applyAlignment="1">
      <alignment horizontal="right" vertical="center" wrapText="1"/>
    </xf>
    <xf numFmtId="0" fontId="19" fillId="0" borderId="11" xfId="125" applyFont="1" applyFill="1" applyBorder="1" applyAlignment="1">
      <alignment horizontal="left" vertical="center" wrapText="1" indent="1"/>
    </xf>
    <xf numFmtId="0" fontId="19" fillId="0" borderId="11" xfId="125" applyFont="1" applyFill="1" applyBorder="1" applyAlignment="1">
      <alignment horizontal="right" vertical="center" wrapText="1"/>
    </xf>
    <xf numFmtId="3" fontId="19" fillId="0" borderId="11" xfId="125" applyNumberFormat="1" applyFont="1" applyFill="1" applyBorder="1" applyAlignment="1">
      <alignment horizontal="right" vertical="center" wrapText="1"/>
    </xf>
    <xf numFmtId="0" fontId="29" fillId="0" borderId="12" xfId="125" applyFont="1" applyFill="1" applyBorder="1" applyAlignment="1">
      <alignment horizontal="left" vertical="center" wrapText="1" indent="1"/>
    </xf>
    <xf numFmtId="0" fontId="29" fillId="0" borderId="12" xfId="125" applyFont="1" applyFill="1" applyBorder="1" applyAlignment="1">
      <alignment horizontal="right" vertical="center" wrapText="1"/>
    </xf>
    <xf numFmtId="165" fontId="29" fillId="0" borderId="12" xfId="125" applyNumberFormat="1" applyFont="1" applyFill="1" applyBorder="1" applyAlignment="1">
      <alignment vertical="center"/>
    </xf>
    <xf numFmtId="165" fontId="29" fillId="0" borderId="12" xfId="125" applyNumberFormat="1" applyFont="1" applyFill="1" applyBorder="1" applyAlignment="1">
      <alignment horizontal="right" vertical="center" wrapText="1"/>
    </xf>
    <xf numFmtId="0" fontId="19" fillId="0" borderId="11" xfId="125" applyFont="1" applyFill="1" applyBorder="1" applyAlignment="1">
      <alignment vertical="center" wrapText="1"/>
    </xf>
    <xf numFmtId="3" fontId="29" fillId="0" borderId="11" xfId="125" applyNumberFormat="1" applyFont="1" applyFill="1" applyBorder="1" applyAlignment="1">
      <alignment horizontal="right" vertical="center" wrapText="1"/>
    </xf>
    <xf numFmtId="0" fontId="29" fillId="0" borderId="11" xfId="125" applyFont="1" applyFill="1" applyBorder="1" applyAlignment="1">
      <alignment horizontal="right" vertical="center" wrapText="1"/>
    </xf>
    <xf numFmtId="0" fontId="19" fillId="0" borderId="0" xfId="125" applyFont="1" applyFill="1" applyBorder="1" applyAlignment="1">
      <alignment horizontal="left" vertical="center" wrapText="1" indent="1"/>
    </xf>
    <xf numFmtId="0" fontId="19" fillId="0" borderId="0" xfId="125" applyFont="1" applyFill="1" applyBorder="1" applyAlignment="1">
      <alignment horizontal="right" vertical="center" wrapText="1"/>
    </xf>
    <xf numFmtId="3" fontId="19" fillId="0" borderId="0" xfId="125" applyNumberFormat="1" applyFont="1" applyFill="1" applyBorder="1" applyAlignment="1">
      <alignment horizontal="right" vertical="center" wrapText="1"/>
    </xf>
    <xf numFmtId="0" fontId="29" fillId="0" borderId="0" xfId="125" applyFont="1" applyFill="1" applyBorder="1" applyAlignment="1">
      <alignment horizontal="right" vertical="center" wrapText="1"/>
    </xf>
    <xf numFmtId="0" fontId="47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16" fontId="48" fillId="0" borderId="0" xfId="0" applyNumberFormat="1" applyFont="1" applyAlignment="1">
      <alignment horizontal="center" vertical="center"/>
    </xf>
    <xf numFmtId="0" fontId="47" fillId="0" borderId="0" xfId="0" applyFont="1" applyAlignment="1">
      <alignment horizontal="left" vertical="center"/>
    </xf>
    <xf numFmtId="0" fontId="48" fillId="0" borderId="0" xfId="0" applyFont="1" applyAlignment="1">
      <alignment horizontal="left" vertical="center"/>
    </xf>
    <xf numFmtId="0" fontId="19" fillId="0" borderId="0" xfId="126" applyFont="1" applyFill="1" applyBorder="1" applyAlignment="1">
      <alignment horizontal="left"/>
    </xf>
    <xf numFmtId="169" fontId="19" fillId="0" borderId="0" xfId="124" applyFont="1" applyFill="1" applyAlignment="1">
      <alignment horizontal="right" vertical="center"/>
    </xf>
    <xf numFmtId="0" fontId="29" fillId="0" borderId="0" xfId="0" applyFont="1" applyFill="1" applyBorder="1" applyAlignment="1">
      <alignment horizontal="right" vertical="center"/>
    </xf>
    <xf numFmtId="3" fontId="29" fillId="0" borderId="11" xfId="0" applyNumberFormat="1" applyFont="1" applyFill="1" applyBorder="1" applyAlignment="1">
      <alignment horizontal="right" vertical="center"/>
    </xf>
    <xf numFmtId="3" fontId="19" fillId="0" borderId="11" xfId="0" applyNumberFormat="1" applyFont="1" applyFill="1" applyBorder="1" applyAlignment="1">
      <alignment horizontal="right" vertical="center"/>
    </xf>
    <xf numFmtId="3" fontId="29" fillId="0" borderId="13" xfId="0" applyNumberFormat="1" applyFont="1" applyFill="1" applyBorder="1" applyAlignment="1">
      <alignment horizontal="right" vertical="center"/>
    </xf>
    <xf numFmtId="0" fontId="40" fillId="0" borderId="0" xfId="125" applyFont="1" applyFill="1" applyAlignment="1"/>
    <xf numFmtId="0" fontId="38" fillId="0" borderId="11" xfId="128" applyFont="1" applyFill="1" applyBorder="1" applyAlignment="1">
      <alignment wrapText="1"/>
    </xf>
    <xf numFmtId="0" fontId="38" fillId="0" borderId="11" xfId="128" applyFont="1" applyFill="1" applyBorder="1" applyAlignment="1">
      <alignment horizontal="center" wrapText="1"/>
    </xf>
    <xf numFmtId="0" fontId="37" fillId="0" borderId="11" xfId="128" applyFont="1" applyFill="1" applyBorder="1" applyAlignment="1">
      <alignment horizontal="center" wrapText="1"/>
    </xf>
    <xf numFmtId="0" fontId="37" fillId="0" borderId="0" xfId="128" applyFont="1" applyFill="1" applyBorder="1"/>
    <xf numFmtId="0" fontId="38" fillId="0" borderId="10" xfId="128" applyFont="1" applyFill="1" applyBorder="1" applyAlignment="1">
      <alignment horizontal="right" wrapText="1"/>
    </xf>
    <xf numFmtId="0" fontId="38" fillId="0" borderId="0" xfId="128" applyFont="1" applyFill="1" applyBorder="1" applyAlignment="1">
      <alignment horizontal="right" wrapText="1"/>
    </xf>
    <xf numFmtId="0" fontId="29" fillId="0" borderId="0" xfId="125" applyFont="1" applyFill="1" applyAlignment="1">
      <alignment horizontal="right" wrapText="1"/>
    </xf>
    <xf numFmtId="0" fontId="29" fillId="0" borderId="0" xfId="125" applyFont="1" applyFill="1" applyBorder="1" applyAlignment="1">
      <alignment horizontal="right" wrapText="1"/>
    </xf>
    <xf numFmtId="0" fontId="38" fillId="0" borderId="11" xfId="128" applyFont="1" applyFill="1" applyBorder="1" applyAlignment="1">
      <alignment horizontal="right" wrapText="1"/>
    </xf>
    <xf numFmtId="186" fontId="29" fillId="0" borderId="11" xfId="125" applyNumberFormat="1" applyFont="1" applyFill="1" applyBorder="1" applyAlignment="1">
      <alignment horizontal="right" vertical="center" wrapText="1"/>
    </xf>
    <xf numFmtId="0" fontId="49" fillId="0" borderId="0" xfId="125" applyFont="1" applyAlignment="1">
      <alignment horizontal="center" vertical="center"/>
    </xf>
    <xf numFmtId="0" fontId="4" fillId="0" borderId="0" xfId="125" applyAlignment="1">
      <alignment horizontal="center" vertical="center" wrapText="1"/>
    </xf>
    <xf numFmtId="0" fontId="37" fillId="0" borderId="0" xfId="128" applyFont="1" applyFill="1" applyBorder="1" applyAlignment="1">
      <alignment horizontal="center" vertical="center" wrapText="1"/>
    </xf>
    <xf numFmtId="0" fontId="38" fillId="0" borderId="0" xfId="128" applyFont="1" applyFill="1" applyAlignment="1">
      <alignment vertical="center" wrapText="1"/>
    </xf>
    <xf numFmtId="15" fontId="40" fillId="0" borderId="0" xfId="125" applyNumberFormat="1" applyFont="1" applyFill="1" applyAlignment="1">
      <alignment horizontal="right" vertical="center" wrapText="1"/>
    </xf>
    <xf numFmtId="15" fontId="41" fillId="0" borderId="0" xfId="125" applyNumberFormat="1" applyFont="1" applyFill="1" applyAlignment="1">
      <alignment horizontal="right" vertical="center" wrapText="1"/>
    </xf>
    <xf numFmtId="0" fontId="29" fillId="0" borderId="0" xfId="125" applyFont="1" applyFill="1" applyAlignment="1">
      <alignment vertical="center" wrapText="1"/>
    </xf>
    <xf numFmtId="0" fontId="19" fillId="0" borderId="0" xfId="125" applyFont="1" applyFill="1" applyAlignment="1">
      <alignment vertical="center" wrapText="1"/>
    </xf>
    <xf numFmtId="165" fontId="19" fillId="0" borderId="0" xfId="125" applyNumberFormat="1" applyFont="1" applyFill="1" applyAlignment="1"/>
    <xf numFmtId="165" fontId="19" fillId="0" borderId="0" xfId="125" applyNumberFormat="1" applyFont="1" applyFill="1" applyAlignment="1">
      <alignment horizontal="right"/>
    </xf>
    <xf numFmtId="15" fontId="4" fillId="0" borderId="0" xfId="125" applyNumberFormat="1" applyAlignment="1">
      <alignment horizontal="center"/>
    </xf>
    <xf numFmtId="15" fontId="37" fillId="0" borderId="0" xfId="128" applyNumberFormat="1" applyFont="1" applyFill="1" applyBorder="1" applyAlignment="1">
      <alignment horizontal="center"/>
    </xf>
    <xf numFmtId="0" fontId="4" fillId="0" borderId="0" xfId="125" applyAlignment="1">
      <alignment horizontal="center"/>
    </xf>
    <xf numFmtId="0" fontId="37" fillId="0" borderId="0" xfId="128" applyFont="1" applyFill="1" applyBorder="1" applyAlignment="1">
      <alignment horizontal="center"/>
    </xf>
    <xf numFmtId="0" fontId="29" fillId="0" borderId="11" xfId="125" applyFont="1" applyFill="1" applyBorder="1" applyAlignment="1">
      <alignment vertical="center" wrapText="1"/>
    </xf>
    <xf numFmtId="15" fontId="49" fillId="0" borderId="0" xfId="125" applyNumberFormat="1" applyFont="1" applyAlignment="1">
      <alignment horizontal="center" vertical="center"/>
    </xf>
    <xf numFmtId="0" fontId="29" fillId="0" borderId="12" xfId="125" applyFont="1" applyFill="1" applyBorder="1" applyAlignment="1">
      <alignment vertical="center" wrapText="1"/>
    </xf>
    <xf numFmtId="3" fontId="29" fillId="0" borderId="12" xfId="125" applyNumberFormat="1" applyFont="1" applyFill="1" applyBorder="1" applyAlignment="1"/>
    <xf numFmtId="3" fontId="4" fillId="0" borderId="0" xfId="125" applyNumberFormat="1" applyAlignment="1">
      <alignment horizontal="center"/>
    </xf>
    <xf numFmtId="3" fontId="37" fillId="0" borderId="0" xfId="128" applyNumberFormat="1" applyFont="1" applyFill="1" applyBorder="1" applyAlignment="1">
      <alignment horizontal="center"/>
    </xf>
    <xf numFmtId="3" fontId="50" fillId="0" borderId="0" xfId="125" applyNumberFormat="1" applyFont="1" applyAlignment="1">
      <alignment horizontal="center" vertical="center"/>
    </xf>
    <xf numFmtId="0" fontId="19" fillId="0" borderId="0" xfId="125" applyFont="1" applyFill="1" applyAlignment="1"/>
    <xf numFmtId="3" fontId="49" fillId="0" borderId="0" xfId="125" applyNumberFormat="1" applyFont="1" applyAlignment="1">
      <alignment horizontal="center" vertical="center"/>
    </xf>
    <xf numFmtId="3" fontId="37" fillId="0" borderId="0" xfId="128" applyNumberFormat="1" applyFont="1" applyFill="1" applyAlignment="1">
      <alignment horizontal="center"/>
    </xf>
    <xf numFmtId="0" fontId="39" fillId="0" borderId="0" xfId="125" applyFont="1" applyFill="1" applyBorder="1" applyAlignment="1">
      <alignment vertical="center" wrapText="1"/>
    </xf>
    <xf numFmtId="0" fontId="5" fillId="0" borderId="0" xfId="125" applyFont="1" applyFill="1" applyAlignment="1">
      <alignment horizontal="right" vertical="center" wrapText="1"/>
    </xf>
    <xf numFmtId="3" fontId="5" fillId="0" borderId="0" xfId="125" applyNumberFormat="1" applyFont="1" applyFill="1" applyAlignment="1">
      <alignment horizontal="right" vertical="center" wrapText="1"/>
    </xf>
    <xf numFmtId="165" fontId="5" fillId="0" borderId="0" xfId="125" applyNumberFormat="1" applyFont="1" applyFill="1" applyAlignment="1"/>
    <xf numFmtId="0" fontId="50" fillId="0" borderId="0" xfId="125" applyFont="1" applyAlignment="1">
      <alignment horizontal="center" vertical="center"/>
    </xf>
    <xf numFmtId="0" fontId="19" fillId="0" borderId="0" xfId="125" applyFont="1" applyFill="1" applyBorder="1" applyAlignment="1">
      <alignment vertical="center" wrapText="1"/>
    </xf>
    <xf numFmtId="3" fontId="29" fillId="0" borderId="0" xfId="125" applyNumberFormat="1" applyFont="1" applyFill="1" applyAlignment="1"/>
    <xf numFmtId="3" fontId="19" fillId="0" borderId="0" xfId="125" applyNumberFormat="1" applyFont="1" applyFill="1" applyAlignment="1"/>
    <xf numFmtId="3" fontId="29" fillId="0" borderId="0" xfId="125" applyNumberFormat="1" applyFont="1" applyFill="1" applyBorder="1" applyAlignment="1"/>
    <xf numFmtId="3" fontId="19" fillId="0" borderId="0" xfId="125" applyNumberFormat="1" applyFont="1" applyFill="1" applyBorder="1" applyAlignment="1"/>
    <xf numFmtId="0" fontId="19" fillId="0" borderId="12" xfId="125" applyFont="1" applyFill="1" applyBorder="1" applyAlignment="1">
      <alignment horizontal="right" vertical="center" wrapText="1"/>
    </xf>
    <xf numFmtId="187" fontId="29" fillId="0" borderId="12" xfId="129" applyNumberFormat="1" applyFont="1" applyFill="1" applyBorder="1" applyAlignment="1">
      <alignment horizontal="right" vertical="center" wrapText="1"/>
    </xf>
    <xf numFmtId="3" fontId="29" fillId="0" borderId="0" xfId="125" applyNumberFormat="1" applyFont="1" applyFill="1" applyBorder="1" applyAlignment="1">
      <alignment horizontal="right" vertical="center" wrapText="1"/>
    </xf>
    <xf numFmtId="165" fontId="29" fillId="0" borderId="0" xfId="125" applyNumberFormat="1" applyFont="1" applyFill="1" applyAlignment="1"/>
    <xf numFmtId="165" fontId="37" fillId="0" borderId="0" xfId="128" applyNumberFormat="1" applyFont="1" applyFill="1" applyBorder="1"/>
    <xf numFmtId="0" fontId="19" fillId="0" borderId="0" xfId="125" quotePrefix="1" applyFont="1" applyFill="1" applyAlignment="1">
      <alignment vertical="center" wrapText="1"/>
    </xf>
    <xf numFmtId="0" fontId="37" fillId="0" borderId="0" xfId="128" applyFont="1" applyFill="1"/>
    <xf numFmtId="0" fontId="38" fillId="0" borderId="0" xfId="128" applyFont="1" applyFill="1" applyAlignment="1">
      <alignment horizontal="center"/>
    </xf>
    <xf numFmtId="0" fontId="37" fillId="0" borderId="0" xfId="128" applyFont="1" applyFill="1" applyAlignment="1">
      <alignment horizontal="center"/>
    </xf>
    <xf numFmtId="0" fontId="37" fillId="0" borderId="12" xfId="128" applyFont="1" applyFill="1" applyBorder="1"/>
    <xf numFmtId="0" fontId="29" fillId="0" borderId="13" xfId="125" applyFont="1" applyFill="1" applyBorder="1" applyAlignment="1">
      <alignment vertical="center" wrapText="1"/>
    </xf>
    <xf numFmtId="0" fontId="38" fillId="0" borderId="9" xfId="128" applyFont="1" applyFill="1" applyBorder="1" applyAlignment="1">
      <alignment vertical="center"/>
    </xf>
    <xf numFmtId="4" fontId="29" fillId="0" borderId="9" xfId="125" applyNumberFormat="1" applyFont="1" applyFill="1" applyBorder="1" applyAlignment="1">
      <alignment horizontal="right" vertical="center"/>
    </xf>
    <xf numFmtId="0" fontId="37" fillId="0" borderId="0" xfId="128" applyFont="1" applyFill="1" applyAlignment="1">
      <alignment vertical="center"/>
    </xf>
    <xf numFmtId="188" fontId="46" fillId="0" borderId="0" xfId="130" applyNumberFormat="1" applyFont="1" applyFill="1" applyAlignment="1">
      <alignment horizontal="center" vertical="center"/>
    </xf>
    <xf numFmtId="0" fontId="37" fillId="0" borderId="0" xfId="131" applyFont="1" applyFill="1"/>
    <xf numFmtId="0" fontId="29" fillId="0" borderId="10" xfId="125" applyFont="1" applyFill="1" applyBorder="1" applyAlignment="1">
      <alignment horizontal="left" wrapText="1"/>
    </xf>
    <xf numFmtId="0" fontId="29" fillId="0" borderId="10" xfId="125" applyFont="1" applyFill="1" applyBorder="1" applyAlignment="1">
      <alignment horizontal="center" wrapText="1"/>
    </xf>
    <xf numFmtId="0" fontId="38" fillId="0" borderId="10" xfId="132" applyFont="1" applyFill="1" applyBorder="1" applyAlignment="1">
      <alignment horizontal="right" wrapText="1"/>
    </xf>
    <xf numFmtId="0" fontId="4" fillId="0" borderId="0" xfId="125" applyAlignment="1"/>
    <xf numFmtId="0" fontId="51" fillId="0" borderId="0" xfId="125" applyFont="1" applyAlignment="1">
      <alignment horizontal="left" vertical="center"/>
    </xf>
    <xf numFmtId="0" fontId="38" fillId="0" borderId="11" xfId="132" applyFont="1" applyFill="1" applyBorder="1" applyAlignment="1">
      <alignment horizontal="right" wrapText="1"/>
    </xf>
    <xf numFmtId="0" fontId="29" fillId="0" borderId="0" xfId="125" applyFont="1" applyFill="1" applyBorder="1" applyAlignment="1">
      <alignment horizontal="justify" vertical="center" wrapText="1"/>
    </xf>
    <xf numFmtId="0" fontId="19" fillId="0" borderId="0" xfId="125" applyFont="1" applyFill="1" applyBorder="1" applyAlignment="1">
      <alignment horizontal="right" wrapText="1"/>
    </xf>
    <xf numFmtId="188" fontId="45" fillId="0" borderId="0" xfId="130" applyNumberFormat="1" applyFont="1" applyFill="1" applyAlignment="1">
      <alignment horizontal="center" vertical="center"/>
    </xf>
    <xf numFmtId="0" fontId="51" fillId="0" borderId="0" xfId="125" applyFont="1" applyAlignment="1">
      <alignment vertical="center"/>
    </xf>
    <xf numFmtId="165" fontId="29" fillId="0" borderId="11" xfId="125" applyNumberFormat="1" applyFont="1" applyFill="1" applyBorder="1" applyAlignment="1">
      <alignment vertical="center"/>
    </xf>
    <xf numFmtId="15" fontId="51" fillId="0" borderId="0" xfId="125" applyNumberFormat="1" applyFont="1" applyAlignment="1">
      <alignment vertical="center"/>
    </xf>
    <xf numFmtId="0" fontId="48" fillId="0" borderId="0" xfId="125" applyFont="1" applyAlignment="1">
      <alignment vertical="center"/>
    </xf>
    <xf numFmtId="0" fontId="47" fillId="0" borderId="0" xfId="125" applyFont="1" applyAlignment="1">
      <alignment vertical="center"/>
    </xf>
    <xf numFmtId="3" fontId="48" fillId="0" borderId="0" xfId="125" applyNumberFormat="1" applyFont="1" applyAlignment="1">
      <alignment vertical="center"/>
    </xf>
    <xf numFmtId="3" fontId="52" fillId="0" borderId="0" xfId="125" applyNumberFormat="1" applyFont="1" applyAlignment="1">
      <alignment vertical="center"/>
    </xf>
    <xf numFmtId="0" fontId="19" fillId="0" borderId="0" xfId="125" applyFont="1" applyFill="1" applyAlignment="1">
      <alignment horizontal="center" vertical="center" wrapText="1"/>
    </xf>
    <xf numFmtId="165" fontId="19" fillId="0" borderId="0" xfId="125" applyNumberFormat="1" applyFont="1" applyFill="1" applyAlignment="1">
      <alignment horizontal="center" vertical="center"/>
    </xf>
    <xf numFmtId="0" fontId="19" fillId="0" borderId="0" xfId="125" applyFont="1" applyFill="1" applyAlignment="1">
      <alignment wrapText="1"/>
    </xf>
    <xf numFmtId="3" fontId="19" fillId="0" borderId="0" xfId="125" applyNumberFormat="1" applyFont="1" applyFill="1" applyAlignment="1">
      <alignment vertical="center"/>
    </xf>
    <xf numFmtId="165" fontId="19" fillId="0" borderId="0" xfId="125" applyNumberFormat="1" applyFont="1" applyFill="1" applyBorder="1" applyAlignment="1">
      <alignment horizontal="center" vertical="center"/>
    </xf>
    <xf numFmtId="0" fontId="52" fillId="0" borderId="0" xfId="125" applyFont="1" applyAlignment="1">
      <alignment vertical="center"/>
    </xf>
    <xf numFmtId="0" fontId="19" fillId="0" borderId="0" xfId="125" applyFont="1" applyFill="1" applyBorder="1" applyAlignment="1">
      <alignment horizontal="center" vertical="center" wrapText="1"/>
    </xf>
    <xf numFmtId="0" fontId="19" fillId="0" borderId="11" xfId="125" applyFont="1" applyFill="1" applyBorder="1" applyAlignment="1">
      <alignment horizontal="center" vertical="center" wrapText="1"/>
    </xf>
    <xf numFmtId="165" fontId="19" fillId="0" borderId="11" xfId="125" applyNumberFormat="1" applyFont="1" applyFill="1" applyBorder="1" applyAlignment="1">
      <alignment horizontal="center" vertical="center"/>
    </xf>
    <xf numFmtId="0" fontId="19" fillId="0" borderId="0" xfId="125" applyFont="1" applyFill="1" applyBorder="1" applyAlignment="1">
      <alignment vertical="top" wrapText="1"/>
    </xf>
    <xf numFmtId="0" fontId="19" fillId="0" borderId="0" xfId="131" applyFont="1" applyFill="1"/>
    <xf numFmtId="0" fontId="19" fillId="0" borderId="0" xfId="125" applyFont="1" applyFill="1" applyAlignment="1">
      <alignment vertical="top" wrapText="1"/>
    </xf>
    <xf numFmtId="165" fontId="29" fillId="0" borderId="11" xfId="125" applyNumberFormat="1" applyFont="1" applyFill="1" applyBorder="1" applyAlignment="1">
      <alignment horizontal="center" vertical="center"/>
    </xf>
    <xf numFmtId="0" fontId="29" fillId="0" borderId="0" xfId="125" applyFont="1" applyFill="1" applyBorder="1" applyAlignment="1">
      <alignment vertical="center" wrapText="1"/>
    </xf>
    <xf numFmtId="3" fontId="47" fillId="0" borderId="0" xfId="125" applyNumberFormat="1" applyFont="1" applyAlignment="1">
      <alignment vertical="center"/>
    </xf>
    <xf numFmtId="3" fontId="51" fillId="0" borderId="0" xfId="125" applyNumberFormat="1" applyFont="1" applyAlignment="1">
      <alignment vertical="center"/>
    </xf>
    <xf numFmtId="0" fontId="29" fillId="0" borderId="8" xfId="125" applyFont="1" applyFill="1" applyBorder="1" applyAlignment="1">
      <alignment horizontal="right" vertical="center" wrapText="1"/>
    </xf>
    <xf numFmtId="165" fontId="29" fillId="0" borderId="8" xfId="125" applyNumberFormat="1" applyFont="1" applyFill="1" applyBorder="1" applyAlignment="1">
      <alignment vertical="center"/>
    </xf>
    <xf numFmtId="0" fontId="40" fillId="0" borderId="0" xfId="131" applyFont="1" applyFill="1" applyAlignment="1">
      <alignment horizontal="left" vertical="center" wrapText="1"/>
    </xf>
    <xf numFmtId="0" fontId="41" fillId="0" borderId="0" xfId="131" applyFont="1" applyFill="1" applyAlignment="1">
      <alignment horizontal="right" vertical="center" wrapText="1"/>
    </xf>
    <xf numFmtId="0" fontId="40" fillId="0" borderId="0" xfId="131" applyFont="1" applyFill="1" applyAlignment="1">
      <alignment horizontal="right" vertical="center" wrapText="1"/>
    </xf>
    <xf numFmtId="0" fontId="40" fillId="0" borderId="0" xfId="131" applyFont="1" applyFill="1" applyAlignment="1">
      <alignment horizontal="left" vertical="top" wrapText="1" indent="1"/>
    </xf>
    <xf numFmtId="0" fontId="41" fillId="0" borderId="0" xfId="131" applyFont="1" applyFill="1" applyAlignment="1">
      <alignment horizontal="center" wrapText="1"/>
    </xf>
    <xf numFmtId="0" fontId="40" fillId="0" borderId="0" xfId="131" applyFont="1" applyFill="1" applyAlignment="1">
      <alignment horizontal="center" wrapText="1"/>
    </xf>
    <xf numFmtId="0" fontId="47" fillId="0" borderId="0" xfId="125" applyFont="1" applyAlignment="1"/>
    <xf numFmtId="3" fontId="47" fillId="0" borderId="0" xfId="125" applyNumberFormat="1" applyFont="1" applyAlignment="1"/>
    <xf numFmtId="3" fontId="51" fillId="0" borderId="0" xfId="125" applyNumberFormat="1" applyFont="1" applyAlignment="1"/>
    <xf numFmtId="0" fontId="37" fillId="0" borderId="0" xfId="131" applyFont="1" applyFill="1" applyAlignment="1">
      <alignment horizontal="center"/>
    </xf>
    <xf numFmtId="0" fontId="38" fillId="0" borderId="0" xfId="131" applyFont="1" applyFill="1" applyAlignment="1">
      <alignment horizontal="center"/>
    </xf>
    <xf numFmtId="0" fontId="38" fillId="0" borderId="11" xfId="131" applyFont="1" applyFill="1" applyBorder="1" applyAlignment="1">
      <alignment horizontal="right" wrapText="1"/>
    </xf>
    <xf numFmtId="9" fontId="19" fillId="0" borderId="0" xfId="133" applyFont="1" applyFill="1"/>
    <xf numFmtId="0" fontId="19" fillId="12" borderId="11" xfId="0" applyFont="1" applyFill="1" applyBorder="1" applyAlignment="1">
      <alignment wrapText="1"/>
    </xf>
    <xf numFmtId="188" fontId="46" fillId="0" borderId="0" xfId="129" applyNumberFormat="1" applyFont="1" applyFill="1" applyAlignment="1"/>
    <xf numFmtId="0" fontId="54" fillId="0" borderId="0" xfId="0" applyFont="1" applyAlignment="1">
      <alignment vertical="center"/>
    </xf>
    <xf numFmtId="165" fontId="19" fillId="0" borderId="0" xfId="0" applyNumberFormat="1" applyFont="1" applyFill="1" applyBorder="1" applyAlignment="1">
      <alignment horizontal="right" wrapText="1"/>
    </xf>
    <xf numFmtId="0" fontId="29" fillId="12" borderId="11" xfId="0" applyFont="1" applyFill="1" applyBorder="1" applyAlignment="1">
      <alignment wrapText="1"/>
    </xf>
    <xf numFmtId="165" fontId="55" fillId="0" borderId="0" xfId="0" applyNumberFormat="1" applyFont="1" applyAlignment="1">
      <alignment vertical="center"/>
    </xf>
    <xf numFmtId="0" fontId="29" fillId="0" borderId="0" xfId="0" applyFont="1" applyFill="1" applyBorder="1" applyAlignment="1">
      <alignment wrapText="1"/>
    </xf>
    <xf numFmtId="3" fontId="29" fillId="0" borderId="0" xfId="0" applyNumberFormat="1" applyFont="1" applyFill="1" applyBorder="1" applyAlignment="1">
      <alignment horizontal="right" wrapText="1"/>
    </xf>
    <xf numFmtId="165" fontId="29" fillId="0" borderId="0" xfId="0" applyNumberFormat="1" applyFont="1" applyFill="1" applyBorder="1" applyAlignment="1">
      <alignment horizontal="right" wrapText="1"/>
    </xf>
    <xf numFmtId="0" fontId="29" fillId="0" borderId="11" xfId="125" applyFont="1" applyFill="1" applyBorder="1" applyAlignment="1">
      <alignment horizontal="left"/>
    </xf>
    <xf numFmtId="0" fontId="38" fillId="0" borderId="12" xfId="70" applyFont="1" applyFill="1" applyBorder="1" applyAlignment="1">
      <alignment horizontal="center" wrapText="1"/>
    </xf>
    <xf numFmtId="0" fontId="29" fillId="0" borderId="12" xfId="0" applyFont="1" applyFill="1" applyBorder="1" applyAlignment="1">
      <alignment horizontal="center"/>
    </xf>
  </cellXfs>
  <cellStyles count="134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 8" xfId="129"/>
    <cellStyle name="Comma 8 2" xfId="130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2 3" xfId="126"/>
    <cellStyle name="Normal 2 3 2" xfId="131"/>
    <cellStyle name="Normal 2 4" xfId="128"/>
    <cellStyle name="Normal 3" xfId="71"/>
    <cellStyle name="Normal 4" xfId="72"/>
    <cellStyle name="Normal 5" xfId="73"/>
    <cellStyle name="Normal 6" xfId="119"/>
    <cellStyle name="Normal 7" xfId="122"/>
    <cellStyle name="Normal 7 2" xfId="132"/>
    <cellStyle name="Normal 8" xfId="125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" xfId="133" builtinId="5"/>
    <cellStyle name="Percent [0]" xfId="87"/>
    <cellStyle name="Percent [00]" xfId="88"/>
    <cellStyle name="Percent [2]" xfId="89"/>
    <cellStyle name="Percent 2" xfId="127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%20Haziran%202021%20Mali%20Tablola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uhasebe_ve_Finansman\Muhasebe\VTU1\2020%20SPK%20HAZ&#304;RAN\Finansal%20Sonu&#231;%20Duyurusu\Mali%20Tablolar\30%20Haziran%202019%20Mali%20Tablola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HAZ&#304;RAN/Finansal%20Sonu&#231;%20Duyurusu/Mali%20Tablolar/30%20Haziran%202018%20Mali%20Tablol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</sheetNames>
    <definedNames>
      <definedName name="OLE_LINK41" refersTo="='Kaynaklar'!$D$28" sheetId="1"/>
    </definedNames>
    <sheetDataSet>
      <sheetData sheetId="0">
        <row r="7">
          <cell r="B7">
            <v>4</v>
          </cell>
          <cell r="C7">
            <v>5033590</v>
          </cell>
          <cell r="D7">
            <v>8124073</v>
          </cell>
        </row>
        <row r="9">
          <cell r="B9">
            <v>26</v>
          </cell>
          <cell r="C9">
            <v>4130583</v>
          </cell>
          <cell r="D9">
            <v>3207939</v>
          </cell>
        </row>
        <row r="10">
          <cell r="B10">
            <v>7</v>
          </cell>
          <cell r="C10">
            <v>1487380</v>
          </cell>
          <cell r="D10">
            <v>2546243</v>
          </cell>
        </row>
        <row r="12">
          <cell r="B12">
            <v>8</v>
          </cell>
          <cell r="C12">
            <v>6477</v>
          </cell>
          <cell r="D12">
            <v>1457</v>
          </cell>
        </row>
        <row r="13">
          <cell r="B13">
            <v>9</v>
          </cell>
          <cell r="C13">
            <v>4623782</v>
          </cell>
          <cell r="D13">
            <v>2449043</v>
          </cell>
        </row>
        <row r="14">
          <cell r="B14">
            <v>12</v>
          </cell>
          <cell r="C14">
            <v>396075</v>
          </cell>
          <cell r="D14">
            <v>221872</v>
          </cell>
        </row>
        <row r="15">
          <cell r="B15">
            <v>16</v>
          </cell>
          <cell r="C15">
            <v>498173</v>
          </cell>
          <cell r="D15">
            <v>1053895</v>
          </cell>
        </row>
        <row r="16">
          <cell r="C16" t="str">
            <v>-</v>
          </cell>
          <cell r="D16" t="str">
            <v>-</v>
          </cell>
        </row>
        <row r="17">
          <cell r="B17">
            <v>24</v>
          </cell>
          <cell r="C17">
            <v>2875</v>
          </cell>
          <cell r="D17" t="str">
            <v>-</v>
          </cell>
        </row>
        <row r="18">
          <cell r="C18" t="str">
            <v>-</v>
          </cell>
          <cell r="D18" t="str">
            <v>-</v>
          </cell>
        </row>
        <row r="22">
          <cell r="B22">
            <v>5</v>
          </cell>
          <cell r="C22">
            <v>39087</v>
          </cell>
          <cell r="D22">
            <v>44767</v>
          </cell>
        </row>
        <row r="24">
          <cell r="B24">
            <v>7</v>
          </cell>
          <cell r="C24">
            <v>4521</v>
          </cell>
          <cell r="D24">
            <v>3950</v>
          </cell>
        </row>
        <row r="25">
          <cell r="B25">
            <v>10</v>
          </cell>
          <cell r="C25">
            <v>4438241</v>
          </cell>
          <cell r="D25">
            <v>4403373</v>
          </cell>
        </row>
        <row r="26">
          <cell r="B26">
            <v>11</v>
          </cell>
          <cell r="C26">
            <v>1047703</v>
          </cell>
          <cell r="D26">
            <v>904839</v>
          </cell>
        </row>
        <row r="27">
          <cell r="B27">
            <v>32</v>
          </cell>
          <cell r="C27">
            <v>75002</v>
          </cell>
          <cell r="D27">
            <v>68919</v>
          </cell>
        </row>
        <row r="28">
          <cell r="B28">
            <v>12</v>
          </cell>
          <cell r="C28">
            <v>688367</v>
          </cell>
          <cell r="D28">
            <v>359729</v>
          </cell>
        </row>
        <row r="29">
          <cell r="B29">
            <v>24</v>
          </cell>
          <cell r="C29">
            <v>1176542</v>
          </cell>
          <cell r="D29">
            <v>954246</v>
          </cell>
        </row>
        <row r="30">
          <cell r="C30">
            <v>0</v>
          </cell>
          <cell r="D30">
            <v>0</v>
          </cell>
        </row>
        <row r="31">
          <cell r="B31">
            <v>34</v>
          </cell>
          <cell r="C31">
            <v>7334</v>
          </cell>
          <cell r="D31">
            <v>4834</v>
          </cell>
        </row>
      </sheetData>
      <sheetData sheetId="1">
        <row r="8">
          <cell r="B8">
            <v>6</v>
          </cell>
          <cell r="C8">
            <v>2535715</v>
          </cell>
          <cell r="D8">
            <v>2240949</v>
          </cell>
        </row>
        <row r="10">
          <cell r="B10">
            <v>6</v>
          </cell>
          <cell r="C10">
            <v>2553783</v>
          </cell>
          <cell r="D10">
            <v>1660704</v>
          </cell>
        </row>
        <row r="11">
          <cell r="B11">
            <v>6</v>
          </cell>
          <cell r="C11">
            <v>40898</v>
          </cell>
          <cell r="D11">
            <v>31228</v>
          </cell>
        </row>
        <row r="13">
          <cell r="B13">
            <v>26</v>
          </cell>
          <cell r="C13">
            <v>2200336</v>
          </cell>
          <cell r="D13">
            <v>1178339</v>
          </cell>
        </row>
        <row r="14">
          <cell r="B14">
            <v>7</v>
          </cell>
          <cell r="C14">
            <v>4038923</v>
          </cell>
          <cell r="D14">
            <v>6569454</v>
          </cell>
        </row>
        <row r="16">
          <cell r="B16">
            <v>26</v>
          </cell>
          <cell r="C16">
            <v>5511</v>
          </cell>
          <cell r="D16">
            <v>34350</v>
          </cell>
        </row>
        <row r="17">
          <cell r="B17">
            <v>8</v>
          </cell>
          <cell r="C17">
            <v>145214</v>
          </cell>
          <cell r="D17">
            <v>141846</v>
          </cell>
        </row>
        <row r="18">
          <cell r="B18">
            <v>30</v>
          </cell>
          <cell r="C18">
            <v>55139</v>
          </cell>
          <cell r="D18">
            <v>43037</v>
          </cell>
        </row>
        <row r="20">
          <cell r="B20">
            <v>13</v>
          </cell>
          <cell r="C20">
            <v>219655</v>
          </cell>
          <cell r="D20">
            <v>273245</v>
          </cell>
        </row>
        <row r="21">
          <cell r="B21">
            <v>15</v>
          </cell>
          <cell r="C21">
            <v>207211</v>
          </cell>
          <cell r="D21">
            <v>290077</v>
          </cell>
        </row>
        <row r="22">
          <cell r="B22">
            <v>24</v>
          </cell>
          <cell r="C22" t="str">
            <v>-</v>
          </cell>
          <cell r="D22">
            <v>17552</v>
          </cell>
        </row>
        <row r="23">
          <cell r="C23" t="str">
            <v>-</v>
          </cell>
          <cell r="D23" t="str">
            <v>-</v>
          </cell>
        </row>
        <row r="28">
          <cell r="B28">
            <v>6</v>
          </cell>
          <cell r="C28">
            <v>3831912</v>
          </cell>
          <cell r="D28">
            <v>4096515</v>
          </cell>
        </row>
        <row r="29">
          <cell r="B29">
            <v>6</v>
          </cell>
          <cell r="C29">
            <v>52784</v>
          </cell>
          <cell r="D29">
            <v>51478</v>
          </cell>
        </row>
        <row r="31">
          <cell r="B31">
            <v>15</v>
          </cell>
          <cell r="C31">
            <v>426597</v>
          </cell>
          <cell r="D31">
            <v>361058</v>
          </cell>
        </row>
        <row r="32">
          <cell r="B32">
            <v>13</v>
          </cell>
          <cell r="C32">
            <v>312232</v>
          </cell>
          <cell r="D32">
            <v>273453</v>
          </cell>
        </row>
        <row r="33">
          <cell r="B33">
            <v>30</v>
          </cell>
          <cell r="C33">
            <v>35173</v>
          </cell>
          <cell r="D33">
            <v>22040</v>
          </cell>
        </row>
        <row r="34">
          <cell r="B34">
            <v>31</v>
          </cell>
          <cell r="C34">
            <v>17835</v>
          </cell>
          <cell r="D34">
            <v>18699</v>
          </cell>
        </row>
        <row r="35">
          <cell r="B35">
            <v>28</v>
          </cell>
          <cell r="C35">
            <v>1061</v>
          </cell>
          <cell r="D35">
            <v>1253</v>
          </cell>
        </row>
        <row r="37">
          <cell r="B37">
            <v>17</v>
          </cell>
        </row>
        <row r="39">
          <cell r="C39">
            <v>350910</v>
          </cell>
          <cell r="D39">
            <v>350910</v>
          </cell>
        </row>
        <row r="40">
          <cell r="C40">
            <v>27920</v>
          </cell>
          <cell r="D40">
            <v>27920</v>
          </cell>
        </row>
        <row r="41">
          <cell r="C41">
            <v>8</v>
          </cell>
          <cell r="D41">
            <v>8</v>
          </cell>
        </row>
        <row r="43">
          <cell r="C43">
            <v>-31573</v>
          </cell>
          <cell r="D43">
            <v>-18359</v>
          </cell>
        </row>
        <row r="44">
          <cell r="C44">
            <v>36204</v>
          </cell>
          <cell r="D44">
            <v>41600</v>
          </cell>
        </row>
        <row r="46">
          <cell r="C46">
            <v>-1788386</v>
          </cell>
          <cell r="D46">
            <v>-1431512</v>
          </cell>
        </row>
        <row r="47">
          <cell r="C47">
            <v>634023</v>
          </cell>
          <cell r="D47">
            <v>410493</v>
          </cell>
        </row>
        <row r="48">
          <cell r="C48">
            <v>4928070</v>
          </cell>
          <cell r="D48">
            <v>3467929</v>
          </cell>
        </row>
        <row r="49">
          <cell r="C49">
            <v>2818577</v>
          </cell>
          <cell r="D49">
            <v>4194913</v>
          </cell>
        </row>
      </sheetData>
      <sheetData sheetId="2">
        <row r="6">
          <cell r="C6">
            <v>26786744</v>
          </cell>
          <cell r="D6">
            <v>10532602</v>
          </cell>
          <cell r="E6">
            <v>15093915</v>
          </cell>
          <cell r="F6">
            <v>5727306</v>
          </cell>
        </row>
        <row r="7">
          <cell r="C7">
            <v>-23201463</v>
          </cell>
          <cell r="D7">
            <v>-9015394</v>
          </cell>
          <cell r="E7">
            <v>-13343546</v>
          </cell>
          <cell r="F7">
            <v>-5048454</v>
          </cell>
        </row>
        <row r="11">
          <cell r="C11">
            <v>-441659</v>
          </cell>
          <cell r="D11">
            <v>-232435</v>
          </cell>
          <cell r="E11">
            <v>-275225</v>
          </cell>
          <cell r="F11">
            <v>-115843</v>
          </cell>
        </row>
        <row r="12">
          <cell r="C12">
            <v>-309260</v>
          </cell>
          <cell r="D12">
            <v>-139213</v>
          </cell>
          <cell r="E12">
            <v>-188107</v>
          </cell>
          <cell r="F12">
            <v>-74375</v>
          </cell>
        </row>
        <row r="13">
          <cell r="C13">
            <v>-274316</v>
          </cell>
          <cell r="D13">
            <v>-144797</v>
          </cell>
          <cell r="E13">
            <v>-204185</v>
          </cell>
          <cell r="F13">
            <v>-83056</v>
          </cell>
        </row>
        <row r="14">
          <cell r="C14">
            <v>601796</v>
          </cell>
          <cell r="D14">
            <v>220536</v>
          </cell>
          <cell r="E14">
            <v>333074</v>
          </cell>
          <cell r="F14">
            <v>116016</v>
          </cell>
        </row>
        <row r="15">
          <cell r="C15">
            <v>-359602</v>
          </cell>
          <cell r="D15">
            <v>-139715</v>
          </cell>
          <cell r="E15">
            <v>-151408</v>
          </cell>
          <cell r="F15">
            <v>-50732</v>
          </cell>
        </row>
        <row r="19">
          <cell r="C19">
            <v>2464</v>
          </cell>
          <cell r="D19">
            <v>0</v>
          </cell>
          <cell r="E19">
            <v>1172</v>
          </cell>
          <cell r="F19">
            <v>0</v>
          </cell>
        </row>
        <row r="20">
          <cell r="C20">
            <v>-1466</v>
          </cell>
          <cell r="D20">
            <v>-1466</v>
          </cell>
          <cell r="E20">
            <v>-728</v>
          </cell>
          <cell r="F20">
            <v>-442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</row>
        <row r="25">
          <cell r="C25">
            <v>1279414</v>
          </cell>
          <cell r="D25">
            <v>508840</v>
          </cell>
          <cell r="E25">
            <v>436259</v>
          </cell>
          <cell r="F25">
            <v>235210</v>
          </cell>
        </row>
        <row r="26">
          <cell r="C26">
            <v>-1290127</v>
          </cell>
          <cell r="D26">
            <v>-613612</v>
          </cell>
          <cell r="E26">
            <v>-809429</v>
          </cell>
          <cell r="F26">
            <v>-425687</v>
          </cell>
        </row>
        <row r="28">
          <cell r="D28">
            <v>975346</v>
          </cell>
        </row>
        <row r="31">
          <cell r="C31">
            <v>-25929</v>
          </cell>
          <cell r="D31">
            <v>-13028</v>
          </cell>
          <cell r="E31">
            <v>-4025</v>
          </cell>
          <cell r="F31">
            <v>632</v>
          </cell>
        </row>
        <row r="32">
          <cell r="C32">
            <v>51981</v>
          </cell>
          <cell r="D32">
            <v>36885</v>
          </cell>
          <cell r="E32">
            <v>21670</v>
          </cell>
          <cell r="F32">
            <v>-567</v>
          </cell>
        </row>
        <row r="34">
          <cell r="C34">
            <v>2818577</v>
          </cell>
          <cell r="D34">
            <v>999203</v>
          </cell>
          <cell r="E34">
            <v>909437</v>
          </cell>
          <cell r="F34">
            <v>280008</v>
          </cell>
        </row>
        <row r="36">
          <cell r="C36" t="str">
            <v>8,03 Kr</v>
          </cell>
          <cell r="D36" t="str">
            <v>2,85 Kr</v>
          </cell>
          <cell r="E36" t="str">
            <v>2,59 Kr</v>
          </cell>
          <cell r="F36" t="str">
            <v>0,80 Kr</v>
          </cell>
        </row>
      </sheetData>
      <sheetData sheetId="3">
        <row r="10">
          <cell r="C10">
            <v>-16517</v>
          </cell>
          <cell r="D10">
            <v>-20578</v>
          </cell>
          <cell r="E10">
            <v>-3380</v>
          </cell>
          <cell r="F10">
            <v>-9681</v>
          </cell>
        </row>
        <row r="11">
          <cell r="C11">
            <v>-5680</v>
          </cell>
          <cell r="D11">
            <v>-11937</v>
          </cell>
          <cell r="E11">
            <v>-1301</v>
          </cell>
          <cell r="F11">
            <v>6474</v>
          </cell>
        </row>
        <row r="14">
          <cell r="C14">
            <v>3303</v>
          </cell>
          <cell r="D14">
            <v>4115</v>
          </cell>
          <cell r="E14">
            <v>676</v>
          </cell>
          <cell r="F14">
            <v>1936</v>
          </cell>
        </row>
        <row r="15">
          <cell r="C15">
            <v>284</v>
          </cell>
          <cell r="D15">
            <v>597</v>
          </cell>
          <cell r="E15">
            <v>65</v>
          </cell>
          <cell r="F15">
            <v>-324</v>
          </cell>
        </row>
        <row r="18">
          <cell r="C18">
            <v>-459002</v>
          </cell>
          <cell r="D18">
            <v>-83898</v>
          </cell>
          <cell r="E18">
            <v>-406021</v>
          </cell>
          <cell r="F18">
            <v>-180979</v>
          </cell>
        </row>
        <row r="21">
          <cell r="C21">
            <v>102128</v>
          </cell>
          <cell r="D21">
            <v>29530</v>
          </cell>
          <cell r="E21">
            <v>80275</v>
          </cell>
          <cell r="F21">
            <v>35145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20309</v>
          </cell>
          <cell r="F4">
            <v>-2060</v>
          </cell>
          <cell r="H4">
            <v>-705427</v>
          </cell>
          <cell r="I4">
            <v>302764</v>
          </cell>
          <cell r="J4">
            <v>2711013</v>
          </cell>
          <cell r="K4">
            <v>1959484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H6">
            <v>0</v>
          </cell>
          <cell r="I6">
            <v>0</v>
          </cell>
          <cell r="J6">
            <v>0</v>
          </cell>
          <cell r="K6">
            <v>909437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-1236</v>
          </cell>
          <cell r="F7">
            <v>-2704</v>
          </cell>
          <cell r="H7">
            <v>-325746</v>
          </cell>
          <cell r="I7">
            <v>0</v>
          </cell>
          <cell r="J7">
            <v>0</v>
          </cell>
          <cell r="K7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107729</v>
          </cell>
          <cell r="J9">
            <v>1851755</v>
          </cell>
          <cell r="K9">
            <v>-1959484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-1094839</v>
          </cell>
          <cell r="K10">
            <v>0</v>
          </cell>
        </row>
        <row r="13">
          <cell r="B13">
            <v>350910</v>
          </cell>
          <cell r="C13">
            <v>27920</v>
          </cell>
          <cell r="D13">
            <v>8</v>
          </cell>
          <cell r="E13">
            <v>41600</v>
          </cell>
          <cell r="F13">
            <v>-18359</v>
          </cell>
          <cell r="H13">
            <v>-1431512</v>
          </cell>
          <cell r="I13">
            <v>410493</v>
          </cell>
          <cell r="J13">
            <v>3467929</v>
          </cell>
          <cell r="K13">
            <v>4194913</v>
          </cell>
        </row>
        <row r="15">
          <cell r="J15">
            <v>-258400</v>
          </cell>
          <cell r="L15">
            <v>-258400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H20">
            <v>0</v>
          </cell>
          <cell r="I20">
            <v>0</v>
          </cell>
          <cell r="J20">
            <v>0</v>
          </cell>
          <cell r="K20">
            <v>2818577</v>
          </cell>
          <cell r="L20">
            <v>2818577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-5396</v>
          </cell>
          <cell r="F21">
            <v>-13214</v>
          </cell>
          <cell r="H21">
            <v>-356874</v>
          </cell>
          <cell r="I21">
            <v>0</v>
          </cell>
          <cell r="J21">
            <v>0</v>
          </cell>
          <cell r="K21">
            <v>0</v>
          </cell>
          <cell r="L21">
            <v>-375484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H23">
            <v>0</v>
          </cell>
          <cell r="I23">
            <v>223530</v>
          </cell>
          <cell r="J23">
            <v>3971383</v>
          </cell>
          <cell r="K23">
            <v>-4194913</v>
          </cell>
          <cell r="L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H24">
            <v>0</v>
          </cell>
          <cell r="I24">
            <v>0</v>
          </cell>
          <cell r="J24">
            <v>-2252842</v>
          </cell>
          <cell r="K24">
            <v>0</v>
          </cell>
          <cell r="L24">
            <v>-2252842</v>
          </cell>
        </row>
        <row r="28">
          <cell r="D28">
            <v>0</v>
          </cell>
        </row>
      </sheetData>
      <sheetData sheetId="5">
        <row r="6">
          <cell r="C6">
            <v>2818577</v>
          </cell>
          <cell r="D6">
            <v>909437</v>
          </cell>
        </row>
        <row r="8">
          <cell r="B8" t="str">
            <v>10,11,32</v>
          </cell>
          <cell r="C8">
            <v>509926</v>
          </cell>
          <cell r="D8">
            <v>443599</v>
          </cell>
        </row>
        <row r="9">
          <cell r="B9">
            <v>9</v>
          </cell>
          <cell r="C9">
            <v>-8913</v>
          </cell>
          <cell r="D9">
            <v>3911</v>
          </cell>
        </row>
        <row r="10">
          <cell r="C10">
            <v>-23982</v>
          </cell>
          <cell r="D10">
            <v>42976</v>
          </cell>
        </row>
        <row r="11">
          <cell r="B11">
            <v>13</v>
          </cell>
          <cell r="C11">
            <v>15490</v>
          </cell>
          <cell r="D11">
            <v>8372</v>
          </cell>
        </row>
        <row r="12">
          <cell r="B12">
            <v>13</v>
          </cell>
          <cell r="C12">
            <v>158427</v>
          </cell>
          <cell r="D12">
            <v>78450</v>
          </cell>
        </row>
        <row r="13">
          <cell r="C13">
            <v>-63748</v>
          </cell>
          <cell r="D13">
            <v>-21053</v>
          </cell>
        </row>
        <row r="14">
          <cell r="B14">
            <v>29</v>
          </cell>
          <cell r="C14">
            <v>-2343</v>
          </cell>
          <cell r="D14">
            <v>-1172</v>
          </cell>
        </row>
        <row r="15">
          <cell r="B15">
            <v>22</v>
          </cell>
          <cell r="C15">
            <v>-514165</v>
          </cell>
          <cell r="D15">
            <v>-98237</v>
          </cell>
        </row>
        <row r="16">
          <cell r="B16">
            <v>23</v>
          </cell>
          <cell r="C16">
            <v>110898</v>
          </cell>
          <cell r="D16">
            <v>80232</v>
          </cell>
        </row>
        <row r="17">
          <cell r="B17">
            <v>24</v>
          </cell>
          <cell r="C17">
            <v>-26052</v>
          </cell>
          <cell r="D17">
            <v>-17645</v>
          </cell>
        </row>
        <row r="18">
          <cell r="B18">
            <v>21</v>
          </cell>
          <cell r="C18">
            <v>-184815</v>
          </cell>
          <cell r="D18">
            <v>-63510</v>
          </cell>
        </row>
        <row r="19">
          <cell r="B19">
            <v>21</v>
          </cell>
          <cell r="C19">
            <v>303064</v>
          </cell>
          <cell r="D19">
            <v>110352</v>
          </cell>
        </row>
        <row r="20">
          <cell r="B20">
            <v>29</v>
          </cell>
          <cell r="C20">
            <v>1345</v>
          </cell>
          <cell r="D20">
            <v>728</v>
          </cell>
        </row>
        <row r="21">
          <cell r="C21">
            <v>939271</v>
          </cell>
          <cell r="D21">
            <v>581889</v>
          </cell>
        </row>
        <row r="22">
          <cell r="B22">
            <v>32</v>
          </cell>
          <cell r="C22">
            <v>0</v>
          </cell>
          <cell r="D22">
            <v>0</v>
          </cell>
        </row>
        <row r="26">
          <cell r="C26">
            <v>-172403</v>
          </cell>
          <cell r="D26">
            <v>309816</v>
          </cell>
        </row>
        <row r="27">
          <cell r="C27">
            <v>-2172507</v>
          </cell>
          <cell r="D27">
            <v>-352523</v>
          </cell>
        </row>
        <row r="28">
          <cell r="C28">
            <v>-170662</v>
          </cell>
          <cell r="D28">
            <v>-27233</v>
          </cell>
        </row>
        <row r="29">
          <cell r="C29">
            <v>-1513045</v>
          </cell>
          <cell r="D29">
            <v>-952641</v>
          </cell>
        </row>
        <row r="30">
          <cell r="C30">
            <v>555422</v>
          </cell>
          <cell r="D30">
            <v>486530</v>
          </cell>
        </row>
        <row r="31">
          <cell r="C31">
            <v>-1100</v>
          </cell>
          <cell r="D31">
            <v>95464</v>
          </cell>
        </row>
        <row r="35">
          <cell r="C35">
            <v>-318013</v>
          </cell>
          <cell r="D35">
            <v>-117576</v>
          </cell>
        </row>
        <row r="36">
          <cell r="C36">
            <v>189326</v>
          </cell>
          <cell r="D36">
            <v>79984</v>
          </cell>
        </row>
        <row r="37">
          <cell r="B37">
            <v>15</v>
          </cell>
          <cell r="C37">
            <v>-9862</v>
          </cell>
          <cell r="D37">
            <v>-7251</v>
          </cell>
        </row>
        <row r="38">
          <cell r="C38">
            <v>-124980</v>
          </cell>
          <cell r="D38">
            <v>-80371</v>
          </cell>
        </row>
        <row r="39">
          <cell r="C39">
            <v>-46356</v>
          </cell>
          <cell r="D39">
            <v>-33275</v>
          </cell>
        </row>
        <row r="43">
          <cell r="C43">
            <v>9400</v>
          </cell>
          <cell r="D43">
            <v>1726</v>
          </cell>
        </row>
        <row r="44">
          <cell r="C44">
            <v>-434119</v>
          </cell>
          <cell r="D44">
            <v>-262853</v>
          </cell>
        </row>
        <row r="45">
          <cell r="C45">
            <v>-239508</v>
          </cell>
          <cell r="D45">
            <v>-97980</v>
          </cell>
        </row>
        <row r="46">
          <cell r="C46">
            <v>-332179</v>
          </cell>
          <cell r="D46">
            <v>18025</v>
          </cell>
        </row>
        <row r="47">
          <cell r="B47">
            <v>29</v>
          </cell>
          <cell r="C47">
            <v>2343</v>
          </cell>
          <cell r="D47">
            <v>1172</v>
          </cell>
        </row>
        <row r="48">
          <cell r="C48">
            <v>0</v>
          </cell>
          <cell r="D48">
            <v>0</v>
          </cell>
        </row>
        <row r="52">
          <cell r="B52">
            <v>6</v>
          </cell>
          <cell r="C52">
            <v>4512004</v>
          </cell>
          <cell r="D52">
            <v>5074428</v>
          </cell>
        </row>
        <row r="53">
          <cell r="B53">
            <v>6</v>
          </cell>
          <cell r="C53">
            <v>-4978186</v>
          </cell>
          <cell r="D53">
            <v>-3114466</v>
          </cell>
        </row>
        <row r="54">
          <cell r="B54">
            <v>17</v>
          </cell>
          <cell r="C54">
            <v>-2252842</v>
          </cell>
          <cell r="D54">
            <v>-1094839</v>
          </cell>
        </row>
        <row r="55">
          <cell r="C55">
            <v>-113654</v>
          </cell>
          <cell r="D55">
            <v>-64406</v>
          </cell>
        </row>
        <row r="56">
          <cell r="C56">
            <v>539508</v>
          </cell>
          <cell r="D56">
            <v>93814</v>
          </cell>
        </row>
        <row r="57">
          <cell r="B57">
            <v>6</v>
          </cell>
          <cell r="C57">
            <v>-26707</v>
          </cell>
          <cell r="D57">
            <v>-26308</v>
          </cell>
        </row>
        <row r="61">
          <cell r="C61">
            <v>8073629</v>
          </cell>
          <cell r="D61">
            <v>3200229</v>
          </cell>
        </row>
        <row r="63">
          <cell r="B63">
            <v>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</sheetNames>
    <sheetDataSet>
      <sheetData sheetId="0" refreshError="1">
        <row r="7">
          <cell r="B7">
            <v>4</v>
          </cell>
        </row>
        <row r="16">
          <cell r="B16">
            <v>24</v>
          </cell>
        </row>
        <row r="30">
          <cell r="B30">
            <v>32</v>
          </cell>
        </row>
      </sheetData>
      <sheetData sheetId="1" refreshError="1">
        <row r="8">
          <cell r="B8">
            <v>6</v>
          </cell>
        </row>
        <row r="23">
          <cell r="B23">
            <v>28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B7">
            <v>4</v>
          </cell>
        </row>
      </sheetData>
      <sheetData sheetId="1">
        <row r="8">
          <cell r="B8">
            <v>6</v>
          </cell>
        </row>
      </sheetData>
      <sheetData sheetId="2">
        <row r="2">
          <cell r="C2" t="str">
            <v>Sınırlı denetimden geçmiş</v>
          </cell>
        </row>
        <row r="6">
          <cell r="B6">
            <v>18</v>
          </cell>
        </row>
        <row r="7">
          <cell r="B7">
            <v>18</v>
          </cell>
        </row>
        <row r="11">
          <cell r="B11">
            <v>19</v>
          </cell>
        </row>
        <row r="12">
          <cell r="B12">
            <v>19</v>
          </cell>
        </row>
        <row r="13">
          <cell r="B13">
            <v>19</v>
          </cell>
        </row>
        <row r="14">
          <cell r="B14">
            <v>21</v>
          </cell>
        </row>
        <row r="15">
          <cell r="B15">
            <v>21</v>
          </cell>
        </row>
        <row r="19">
          <cell r="B19">
            <v>29</v>
          </cell>
        </row>
        <row r="20">
          <cell r="B20">
            <v>29</v>
          </cell>
        </row>
        <row r="24">
          <cell r="B24">
            <v>22</v>
          </cell>
        </row>
        <row r="25">
          <cell r="B25">
            <v>23</v>
          </cell>
        </row>
        <row r="30">
          <cell r="B30">
            <v>24</v>
          </cell>
        </row>
        <row r="31">
          <cell r="B31">
            <v>24</v>
          </cell>
        </row>
        <row r="35">
          <cell r="B35">
            <v>25</v>
          </cell>
        </row>
      </sheetData>
      <sheetData sheetId="3">
        <row r="5">
          <cell r="C5">
            <v>918519</v>
          </cell>
        </row>
      </sheetData>
      <sheetData sheetId="4">
        <row r="4">
          <cell r="B4">
            <v>350910</v>
          </cell>
        </row>
      </sheetData>
      <sheetData sheetId="5">
        <row r="6">
          <cell r="C6">
            <v>918519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34"/>
  <sheetViews>
    <sheetView showGridLines="0" tabSelected="1" view="pageBreakPreview" zoomScaleNormal="100" zoomScaleSheetLayoutView="100" workbookViewId="0">
      <selection activeCell="G23" sqref="G23"/>
    </sheetView>
  </sheetViews>
  <sheetFormatPr defaultColWidth="9.140625" defaultRowHeight="12"/>
  <cols>
    <col min="1" max="1" width="41.140625" style="8" customWidth="1"/>
    <col min="2" max="2" width="11.140625" style="8" customWidth="1"/>
    <col min="3" max="4" width="18.7109375" style="8" customWidth="1"/>
    <col min="5" max="5" width="9.140625" style="8"/>
    <col min="6" max="6" width="36.5703125" style="8" bestFit="1" customWidth="1"/>
    <col min="7" max="7" width="9.140625" style="8"/>
    <col min="8" max="9" width="9.7109375" style="8" bestFit="1" customWidth="1"/>
    <col min="10" max="16384" width="9.140625" style="8"/>
  </cols>
  <sheetData>
    <row r="1" spans="1:9" ht="25.7" customHeight="1">
      <c r="A1" s="31" t="s">
        <v>167</v>
      </c>
      <c r="B1" s="32"/>
      <c r="C1" s="32"/>
      <c r="D1" s="32"/>
    </row>
    <row r="2" spans="1:9" ht="35.25" customHeight="1">
      <c r="A2" s="33"/>
      <c r="B2" s="33"/>
      <c r="C2" s="34" t="s">
        <v>151</v>
      </c>
      <c r="D2" s="34" t="s">
        <v>152</v>
      </c>
    </row>
    <row r="3" spans="1:9" s="6" customFormat="1" ht="13.5" customHeight="1">
      <c r="A3" s="35" t="s">
        <v>47</v>
      </c>
      <c r="B3" s="36" t="s">
        <v>26</v>
      </c>
      <c r="C3" s="37" t="s">
        <v>168</v>
      </c>
      <c r="D3" s="37" t="s">
        <v>169</v>
      </c>
    </row>
    <row r="4" spans="1:9" ht="26.25" customHeight="1">
      <c r="A4" s="38" t="s">
        <v>0</v>
      </c>
      <c r="B4" s="39"/>
      <c r="C4" s="40"/>
      <c r="D4" s="41"/>
    </row>
    <row r="5" spans="1:9" ht="20.25" customHeight="1">
      <c r="A5" s="42" t="s">
        <v>1</v>
      </c>
      <c r="B5" s="43"/>
      <c r="C5" s="43">
        <f>SUM(C7:C18)</f>
        <v>16178935</v>
      </c>
      <c r="D5" s="43">
        <f>SUM(D7:D18)</f>
        <v>17604522</v>
      </c>
      <c r="H5" s="28"/>
      <c r="I5" s="28"/>
    </row>
    <row r="6" spans="1:9" ht="8.25" customHeight="1">
      <c r="A6" s="44"/>
      <c r="B6" s="45"/>
      <c r="C6" s="46"/>
      <c r="D6" s="47"/>
      <c r="H6" s="28"/>
      <c r="I6" s="28"/>
    </row>
    <row r="7" spans="1:9" ht="12.95" customHeight="1">
      <c r="A7" s="44" t="s">
        <v>2</v>
      </c>
      <c r="B7" s="45">
        <f>+[1]Varlıklar!B7</f>
        <v>4</v>
      </c>
      <c r="C7" s="47">
        <f>+[1]Varlıklar!C7</f>
        <v>5033590</v>
      </c>
      <c r="D7" s="47">
        <f>+[1]Varlıklar!D7</f>
        <v>8124073</v>
      </c>
      <c r="H7" s="28"/>
      <c r="I7" s="28"/>
    </row>
    <row r="8" spans="1:9" ht="12.95" customHeight="1">
      <c r="A8" s="44" t="s">
        <v>3</v>
      </c>
      <c r="B8" s="45"/>
      <c r="C8" s="47"/>
      <c r="D8" s="47"/>
      <c r="H8" s="28"/>
      <c r="I8" s="28"/>
    </row>
    <row r="9" spans="1:9" ht="12.95" customHeight="1">
      <c r="A9" s="44" t="s">
        <v>4</v>
      </c>
      <c r="B9" s="45">
        <f>+[1]Varlıklar!B9</f>
        <v>26</v>
      </c>
      <c r="C9" s="47">
        <f>+[1]Varlıklar!C9</f>
        <v>4130583</v>
      </c>
      <c r="D9" s="47">
        <f>+[1]Varlıklar!D9</f>
        <v>3207939</v>
      </c>
      <c r="H9" s="28"/>
      <c r="I9" s="28"/>
    </row>
    <row r="10" spans="1:9" ht="12.95" customHeight="1">
      <c r="A10" s="44" t="s">
        <v>38</v>
      </c>
      <c r="B10" s="45">
        <f>+[1]Varlıklar!B10</f>
        <v>7</v>
      </c>
      <c r="C10" s="47">
        <f>+[1]Varlıklar!C10</f>
        <v>1487380</v>
      </c>
      <c r="D10" s="47">
        <f>+[1]Varlıklar!D10</f>
        <v>2546243</v>
      </c>
      <c r="H10" s="28"/>
      <c r="I10" s="28"/>
    </row>
    <row r="11" spans="1:9" ht="12.95" customHeight="1">
      <c r="A11" s="44" t="s">
        <v>5</v>
      </c>
      <c r="B11" s="45"/>
      <c r="C11" s="47"/>
      <c r="D11" s="47"/>
      <c r="H11" s="28"/>
      <c r="I11" s="28"/>
    </row>
    <row r="12" spans="1:9" ht="12.95" customHeight="1">
      <c r="A12" s="44" t="s">
        <v>38</v>
      </c>
      <c r="B12" s="45">
        <f>+[1]Varlıklar!B12</f>
        <v>8</v>
      </c>
      <c r="C12" s="47">
        <f>+[1]Varlıklar!C12</f>
        <v>6477</v>
      </c>
      <c r="D12" s="47">
        <f>+[1]Varlıklar!D12</f>
        <v>1457</v>
      </c>
      <c r="H12" s="28"/>
      <c r="I12" s="28"/>
    </row>
    <row r="13" spans="1:9" ht="12.95" customHeight="1">
      <c r="A13" s="44" t="s">
        <v>6</v>
      </c>
      <c r="B13" s="45">
        <f>+[1]Varlıklar!B13</f>
        <v>9</v>
      </c>
      <c r="C13" s="47">
        <f>+[1]Varlıklar!C13</f>
        <v>4623782</v>
      </c>
      <c r="D13" s="47">
        <f>+[1]Varlıklar!D13</f>
        <v>2449043</v>
      </c>
      <c r="H13" s="28"/>
      <c r="I13" s="28"/>
    </row>
    <row r="14" spans="1:9" ht="12.95" customHeight="1">
      <c r="A14" s="44" t="s">
        <v>49</v>
      </c>
      <c r="B14" s="45">
        <f>+[1]Varlıklar!B14</f>
        <v>12</v>
      </c>
      <c r="C14" s="47">
        <f>+[1]Varlıklar!C14</f>
        <v>396075</v>
      </c>
      <c r="D14" s="47">
        <f>+[1]Varlıklar!D14</f>
        <v>221872</v>
      </c>
      <c r="H14" s="28"/>
      <c r="I14" s="28"/>
    </row>
    <row r="15" spans="1:9" ht="12.95" customHeight="1">
      <c r="A15" s="44" t="s">
        <v>7</v>
      </c>
      <c r="B15" s="45">
        <f>+[1]Varlıklar!B15</f>
        <v>16</v>
      </c>
      <c r="C15" s="47">
        <f>+[1]Varlıklar!C15</f>
        <v>498173</v>
      </c>
      <c r="D15" s="47">
        <f>+[1]Varlıklar!D15</f>
        <v>1053895</v>
      </c>
      <c r="H15" s="28"/>
      <c r="I15" s="28"/>
    </row>
    <row r="16" spans="1:9" ht="12.95" hidden="1" customHeight="1">
      <c r="A16" s="8" t="s">
        <v>45</v>
      </c>
      <c r="B16" s="45">
        <f>+[2]Varlıklar!B16</f>
        <v>24</v>
      </c>
      <c r="C16" s="47" t="str">
        <f>+[1]Varlıklar!C16</f>
        <v>-</v>
      </c>
      <c r="D16" s="47" t="str">
        <f>+[1]Varlıklar!D16</f>
        <v>-</v>
      </c>
      <c r="H16" s="28"/>
      <c r="I16" s="28"/>
    </row>
    <row r="17" spans="1:9" ht="12" customHeight="1">
      <c r="A17" s="8" t="s">
        <v>45</v>
      </c>
      <c r="B17" s="45">
        <f>+[1]Varlıklar!B17</f>
        <v>24</v>
      </c>
      <c r="C17" s="47">
        <f>+[1]Varlıklar!C17</f>
        <v>2875</v>
      </c>
      <c r="D17" s="138" t="str">
        <f>+[1]Varlıklar!D17</f>
        <v>-</v>
      </c>
      <c r="H17" s="28"/>
      <c r="I17" s="28"/>
    </row>
    <row r="18" spans="1:9" ht="12" hidden="1" customHeight="1">
      <c r="A18" s="8" t="s">
        <v>121</v>
      </c>
      <c r="B18" s="45">
        <v>28</v>
      </c>
      <c r="C18" s="138" t="str">
        <f>+[1]Varlıklar!C18</f>
        <v>-</v>
      </c>
      <c r="D18" s="47" t="str">
        <f>+[1]Varlıklar!D18</f>
        <v>-</v>
      </c>
      <c r="H18" s="28"/>
      <c r="I18" s="28"/>
    </row>
    <row r="19" spans="1:9" ht="9.1999999999999993" customHeight="1">
      <c r="A19" s="48"/>
      <c r="B19" s="139"/>
      <c r="C19" s="49"/>
      <c r="D19" s="50"/>
      <c r="H19" s="28"/>
      <c r="I19" s="28"/>
    </row>
    <row r="20" spans="1:9" ht="20.25" customHeight="1">
      <c r="A20" s="42" t="s">
        <v>8</v>
      </c>
      <c r="B20" s="43"/>
      <c r="C20" s="43">
        <f>SUM(C22:C31)</f>
        <v>7476797</v>
      </c>
      <c r="D20" s="43">
        <f>SUM(D22:D31)</f>
        <v>6744657</v>
      </c>
      <c r="H20" s="28"/>
      <c r="I20" s="28"/>
    </row>
    <row r="21" spans="1:9" ht="8.25" customHeight="1">
      <c r="A21" s="44"/>
      <c r="B21" s="45"/>
      <c r="C21" s="51"/>
      <c r="D21" s="52"/>
      <c r="H21" s="28"/>
      <c r="I21" s="28"/>
    </row>
    <row r="22" spans="1:9" ht="12.95" customHeight="1">
      <c r="A22" s="44" t="s">
        <v>50</v>
      </c>
      <c r="B22" s="45">
        <f>+[1]Varlıklar!B22</f>
        <v>5</v>
      </c>
      <c r="C22" s="47">
        <f>+[1]Varlıklar!C22</f>
        <v>39087</v>
      </c>
      <c r="D22" s="47">
        <f>+[1]Varlıklar!D22</f>
        <v>44767</v>
      </c>
      <c r="H22" s="28"/>
      <c r="I22" s="28"/>
    </row>
    <row r="23" spans="1:9" ht="12.95" customHeight="1">
      <c r="A23" s="44" t="s">
        <v>3</v>
      </c>
      <c r="B23" s="45"/>
      <c r="C23" s="47"/>
      <c r="D23" s="47"/>
      <c r="H23" s="28"/>
      <c r="I23" s="28"/>
    </row>
    <row r="24" spans="1:9" ht="12.95" customHeight="1">
      <c r="A24" s="44" t="s">
        <v>38</v>
      </c>
      <c r="B24" s="45">
        <f>+[1]Varlıklar!B24</f>
        <v>7</v>
      </c>
      <c r="C24" s="47">
        <f>+[1]Varlıklar!C24</f>
        <v>4521</v>
      </c>
      <c r="D24" s="47">
        <f>+[1]Varlıklar!D24</f>
        <v>3950</v>
      </c>
      <c r="H24" s="28"/>
      <c r="I24" s="28"/>
    </row>
    <row r="25" spans="1:9" ht="12.95" customHeight="1">
      <c r="A25" s="44" t="s">
        <v>27</v>
      </c>
      <c r="B25" s="45">
        <f>+[1]Varlıklar!B25</f>
        <v>10</v>
      </c>
      <c r="C25" s="47">
        <f>+[1]Varlıklar!C25</f>
        <v>4438241</v>
      </c>
      <c r="D25" s="47">
        <f>+[1]Varlıklar!D25</f>
        <v>4403373</v>
      </c>
      <c r="H25" s="28"/>
      <c r="I25" s="28"/>
    </row>
    <row r="26" spans="1:9" ht="12.95" customHeight="1">
      <c r="A26" s="44" t="s">
        <v>51</v>
      </c>
      <c r="B26" s="45">
        <f>+[1]Varlıklar!B26</f>
        <v>11</v>
      </c>
      <c r="C26" s="47">
        <f>+[1]Varlıklar!C26</f>
        <v>1047703</v>
      </c>
      <c r="D26" s="47">
        <f>+[1]Varlıklar!D26</f>
        <v>904839</v>
      </c>
      <c r="H26" s="28"/>
      <c r="I26" s="28"/>
    </row>
    <row r="27" spans="1:9" ht="12.95" customHeight="1">
      <c r="A27" s="44" t="s">
        <v>146</v>
      </c>
      <c r="B27" s="45">
        <f>+[1]Varlıklar!B27</f>
        <v>32</v>
      </c>
      <c r="C27" s="47">
        <f>+[1]Varlıklar!C27</f>
        <v>75002</v>
      </c>
      <c r="D27" s="47">
        <f>+[1]Varlıklar!D27</f>
        <v>68919</v>
      </c>
      <c r="H27" s="28"/>
      <c r="I27" s="28"/>
    </row>
    <row r="28" spans="1:9" ht="12.95" customHeight="1">
      <c r="A28" s="44" t="s">
        <v>49</v>
      </c>
      <c r="B28" s="45">
        <f>+[1]Varlıklar!B28</f>
        <v>12</v>
      </c>
      <c r="C28" s="47">
        <f>+[1]Varlıklar!C28</f>
        <v>688367</v>
      </c>
      <c r="D28" s="47">
        <f>+[1]Varlıklar!D28</f>
        <v>359729</v>
      </c>
      <c r="H28" s="28"/>
      <c r="I28" s="28"/>
    </row>
    <row r="29" spans="1:9" ht="12.95" customHeight="1">
      <c r="A29" s="44" t="s">
        <v>9</v>
      </c>
      <c r="B29" s="45">
        <f>+[1]Varlıklar!B29</f>
        <v>24</v>
      </c>
      <c r="C29" s="47">
        <f>+[1]Varlıklar!C29</f>
        <v>1176542</v>
      </c>
      <c r="D29" s="47">
        <f>+[1]Varlıklar!D29</f>
        <v>954246</v>
      </c>
      <c r="H29" s="28"/>
      <c r="I29" s="28"/>
    </row>
    <row r="30" spans="1:9" ht="12.95" hidden="1" customHeight="1">
      <c r="A30" s="44" t="s">
        <v>127</v>
      </c>
      <c r="B30" s="45">
        <f>+[2]Varlıklar!B30</f>
        <v>32</v>
      </c>
      <c r="C30" s="47">
        <f>+[1]Varlıklar!C30</f>
        <v>0</v>
      </c>
      <c r="D30" s="47">
        <f>+[1]Varlıklar!D30</f>
        <v>0</v>
      </c>
      <c r="H30" s="28"/>
      <c r="I30" s="28"/>
    </row>
    <row r="31" spans="1:9" ht="12.95" customHeight="1">
      <c r="A31" s="44" t="s">
        <v>162</v>
      </c>
      <c r="B31" s="45">
        <f>+[1]Varlıklar!B31</f>
        <v>34</v>
      </c>
      <c r="C31" s="47">
        <f>+[1]Varlıklar!C31</f>
        <v>7334</v>
      </c>
      <c r="D31" s="47">
        <f>+[1]Varlıklar!D31</f>
        <v>4834</v>
      </c>
      <c r="H31" s="28"/>
      <c r="I31" s="28"/>
    </row>
    <row r="32" spans="1:9">
      <c r="A32" s="32"/>
      <c r="B32" s="48"/>
      <c r="C32" s="140"/>
      <c r="D32" s="141"/>
      <c r="H32" s="28"/>
      <c r="I32" s="28"/>
    </row>
    <row r="33" spans="1:9" ht="21" customHeight="1" thickBot="1">
      <c r="A33" s="53" t="s">
        <v>10</v>
      </c>
      <c r="B33" s="53"/>
      <c r="C33" s="142">
        <f>+C5+C20</f>
        <v>23655732</v>
      </c>
      <c r="D33" s="142">
        <f>+D5+D20</f>
        <v>24349179</v>
      </c>
      <c r="H33" s="28"/>
      <c r="I33" s="28"/>
    </row>
    <row r="34" spans="1:9" ht="12.75" thickTop="1">
      <c r="H34" s="28"/>
      <c r="I34" s="28"/>
    </row>
  </sheetData>
  <pageMargins left="1.1023622047244095" right="0.70866141732283472" top="0.74803149606299213" bottom="0.74803149606299213" header="0.31496062992125984" footer="0.31496062992125984"/>
  <pageSetup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K53"/>
  <sheetViews>
    <sheetView showGridLines="0" view="pageBreakPreview" topLeftCell="A22" zoomScaleNormal="100" zoomScaleSheetLayoutView="100" workbookViewId="0">
      <selection activeCell="B37" sqref="B37"/>
    </sheetView>
  </sheetViews>
  <sheetFormatPr defaultRowHeight="12"/>
  <cols>
    <col min="1" max="1" width="45.85546875" style="3" customWidth="1"/>
    <col min="2" max="2" width="6.42578125" style="3" customWidth="1"/>
    <col min="3" max="4" width="18.7109375" style="5" customWidth="1"/>
    <col min="5" max="256" width="9.140625" style="3"/>
    <col min="257" max="257" width="35.85546875" style="3" bestFit="1" customWidth="1"/>
    <col min="258" max="258" width="11" style="3" customWidth="1"/>
    <col min="259" max="260" width="15" style="3" customWidth="1"/>
    <col min="261" max="512" width="9.140625" style="3"/>
    <col min="513" max="513" width="35.85546875" style="3" bestFit="1" customWidth="1"/>
    <col min="514" max="514" width="11" style="3" customWidth="1"/>
    <col min="515" max="516" width="15" style="3" customWidth="1"/>
    <col min="517" max="768" width="9.140625" style="3"/>
    <col min="769" max="769" width="35.85546875" style="3" bestFit="1" customWidth="1"/>
    <col min="770" max="770" width="11" style="3" customWidth="1"/>
    <col min="771" max="772" width="15" style="3" customWidth="1"/>
    <col min="773" max="1024" width="9.140625" style="3"/>
    <col min="1025" max="1025" width="35.85546875" style="3" bestFit="1" customWidth="1"/>
    <col min="1026" max="1026" width="11" style="3" customWidth="1"/>
    <col min="1027" max="1028" width="15" style="3" customWidth="1"/>
    <col min="1029" max="1280" width="9.140625" style="3"/>
    <col min="1281" max="1281" width="35.85546875" style="3" bestFit="1" customWidth="1"/>
    <col min="1282" max="1282" width="11" style="3" customWidth="1"/>
    <col min="1283" max="1284" width="15" style="3" customWidth="1"/>
    <col min="1285" max="1536" width="9.140625" style="3"/>
    <col min="1537" max="1537" width="35.85546875" style="3" bestFit="1" customWidth="1"/>
    <col min="1538" max="1538" width="11" style="3" customWidth="1"/>
    <col min="1539" max="1540" width="15" style="3" customWidth="1"/>
    <col min="1541" max="1792" width="9.140625" style="3"/>
    <col min="1793" max="1793" width="35.85546875" style="3" bestFit="1" customWidth="1"/>
    <col min="1794" max="1794" width="11" style="3" customWidth="1"/>
    <col min="1795" max="1796" width="15" style="3" customWidth="1"/>
    <col min="1797" max="2048" width="9.140625" style="3"/>
    <col min="2049" max="2049" width="35.85546875" style="3" bestFit="1" customWidth="1"/>
    <col min="2050" max="2050" width="11" style="3" customWidth="1"/>
    <col min="2051" max="2052" width="15" style="3" customWidth="1"/>
    <col min="2053" max="2304" width="9.140625" style="3"/>
    <col min="2305" max="2305" width="35.85546875" style="3" bestFit="1" customWidth="1"/>
    <col min="2306" max="2306" width="11" style="3" customWidth="1"/>
    <col min="2307" max="2308" width="15" style="3" customWidth="1"/>
    <col min="2309" max="2560" width="9.140625" style="3"/>
    <col min="2561" max="2561" width="35.85546875" style="3" bestFit="1" customWidth="1"/>
    <col min="2562" max="2562" width="11" style="3" customWidth="1"/>
    <col min="2563" max="2564" width="15" style="3" customWidth="1"/>
    <col min="2565" max="2816" width="9.140625" style="3"/>
    <col min="2817" max="2817" width="35.85546875" style="3" bestFit="1" customWidth="1"/>
    <col min="2818" max="2818" width="11" style="3" customWidth="1"/>
    <col min="2819" max="2820" width="15" style="3" customWidth="1"/>
    <col min="2821" max="3072" width="9.140625" style="3"/>
    <col min="3073" max="3073" width="35.85546875" style="3" bestFit="1" customWidth="1"/>
    <col min="3074" max="3074" width="11" style="3" customWidth="1"/>
    <col min="3075" max="3076" width="15" style="3" customWidth="1"/>
    <col min="3077" max="3328" width="9.140625" style="3"/>
    <col min="3329" max="3329" width="35.85546875" style="3" bestFit="1" customWidth="1"/>
    <col min="3330" max="3330" width="11" style="3" customWidth="1"/>
    <col min="3331" max="3332" width="15" style="3" customWidth="1"/>
    <col min="3333" max="3584" width="9.140625" style="3"/>
    <col min="3585" max="3585" width="35.85546875" style="3" bestFit="1" customWidth="1"/>
    <col min="3586" max="3586" width="11" style="3" customWidth="1"/>
    <col min="3587" max="3588" width="15" style="3" customWidth="1"/>
    <col min="3589" max="3840" width="9.140625" style="3"/>
    <col min="3841" max="3841" width="35.85546875" style="3" bestFit="1" customWidth="1"/>
    <col min="3842" max="3842" width="11" style="3" customWidth="1"/>
    <col min="3843" max="3844" width="15" style="3" customWidth="1"/>
    <col min="3845" max="4096" width="9.140625" style="3"/>
    <col min="4097" max="4097" width="35.85546875" style="3" bestFit="1" customWidth="1"/>
    <col min="4098" max="4098" width="11" style="3" customWidth="1"/>
    <col min="4099" max="4100" width="15" style="3" customWidth="1"/>
    <col min="4101" max="4352" width="9.140625" style="3"/>
    <col min="4353" max="4353" width="35.85546875" style="3" bestFit="1" customWidth="1"/>
    <col min="4354" max="4354" width="11" style="3" customWidth="1"/>
    <col min="4355" max="4356" width="15" style="3" customWidth="1"/>
    <col min="4357" max="4608" width="9.140625" style="3"/>
    <col min="4609" max="4609" width="35.85546875" style="3" bestFit="1" customWidth="1"/>
    <col min="4610" max="4610" width="11" style="3" customWidth="1"/>
    <col min="4611" max="4612" width="15" style="3" customWidth="1"/>
    <col min="4613" max="4864" width="9.140625" style="3"/>
    <col min="4865" max="4865" width="35.85546875" style="3" bestFit="1" customWidth="1"/>
    <col min="4866" max="4866" width="11" style="3" customWidth="1"/>
    <col min="4867" max="4868" width="15" style="3" customWidth="1"/>
    <col min="4869" max="5120" width="9.140625" style="3"/>
    <col min="5121" max="5121" width="35.85546875" style="3" bestFit="1" customWidth="1"/>
    <col min="5122" max="5122" width="11" style="3" customWidth="1"/>
    <col min="5123" max="5124" width="15" style="3" customWidth="1"/>
    <col min="5125" max="5376" width="9.140625" style="3"/>
    <col min="5377" max="5377" width="35.85546875" style="3" bestFit="1" customWidth="1"/>
    <col min="5378" max="5378" width="11" style="3" customWidth="1"/>
    <col min="5379" max="5380" width="15" style="3" customWidth="1"/>
    <col min="5381" max="5632" width="9.140625" style="3"/>
    <col min="5633" max="5633" width="35.85546875" style="3" bestFit="1" customWidth="1"/>
    <col min="5634" max="5634" width="11" style="3" customWidth="1"/>
    <col min="5635" max="5636" width="15" style="3" customWidth="1"/>
    <col min="5637" max="5888" width="9.140625" style="3"/>
    <col min="5889" max="5889" width="35.85546875" style="3" bestFit="1" customWidth="1"/>
    <col min="5890" max="5890" width="11" style="3" customWidth="1"/>
    <col min="5891" max="5892" width="15" style="3" customWidth="1"/>
    <col min="5893" max="6144" width="9.140625" style="3"/>
    <col min="6145" max="6145" width="35.85546875" style="3" bestFit="1" customWidth="1"/>
    <col min="6146" max="6146" width="11" style="3" customWidth="1"/>
    <col min="6147" max="6148" width="15" style="3" customWidth="1"/>
    <col min="6149" max="6400" width="9.140625" style="3"/>
    <col min="6401" max="6401" width="35.85546875" style="3" bestFit="1" customWidth="1"/>
    <col min="6402" max="6402" width="11" style="3" customWidth="1"/>
    <col min="6403" max="6404" width="15" style="3" customWidth="1"/>
    <col min="6405" max="6656" width="9.140625" style="3"/>
    <col min="6657" max="6657" width="35.85546875" style="3" bestFit="1" customWidth="1"/>
    <col min="6658" max="6658" width="11" style="3" customWidth="1"/>
    <col min="6659" max="6660" width="15" style="3" customWidth="1"/>
    <col min="6661" max="6912" width="9.140625" style="3"/>
    <col min="6913" max="6913" width="35.85546875" style="3" bestFit="1" customWidth="1"/>
    <col min="6914" max="6914" width="11" style="3" customWidth="1"/>
    <col min="6915" max="6916" width="15" style="3" customWidth="1"/>
    <col min="6917" max="7168" width="9.140625" style="3"/>
    <col min="7169" max="7169" width="35.85546875" style="3" bestFit="1" customWidth="1"/>
    <col min="7170" max="7170" width="11" style="3" customWidth="1"/>
    <col min="7171" max="7172" width="15" style="3" customWidth="1"/>
    <col min="7173" max="7424" width="9.140625" style="3"/>
    <col min="7425" max="7425" width="35.85546875" style="3" bestFit="1" customWidth="1"/>
    <col min="7426" max="7426" width="11" style="3" customWidth="1"/>
    <col min="7427" max="7428" width="15" style="3" customWidth="1"/>
    <col min="7429" max="7680" width="9.140625" style="3"/>
    <col min="7681" max="7681" width="35.85546875" style="3" bestFit="1" customWidth="1"/>
    <col min="7682" max="7682" width="11" style="3" customWidth="1"/>
    <col min="7683" max="7684" width="15" style="3" customWidth="1"/>
    <col min="7685" max="7936" width="9.140625" style="3"/>
    <col min="7937" max="7937" width="35.85546875" style="3" bestFit="1" customWidth="1"/>
    <col min="7938" max="7938" width="11" style="3" customWidth="1"/>
    <col min="7939" max="7940" width="15" style="3" customWidth="1"/>
    <col min="7941" max="8192" width="9.140625" style="3"/>
    <col min="8193" max="8193" width="35.85546875" style="3" bestFit="1" customWidth="1"/>
    <col min="8194" max="8194" width="11" style="3" customWidth="1"/>
    <col min="8195" max="8196" width="15" style="3" customWidth="1"/>
    <col min="8197" max="8448" width="9.140625" style="3"/>
    <col min="8449" max="8449" width="35.85546875" style="3" bestFit="1" customWidth="1"/>
    <col min="8450" max="8450" width="11" style="3" customWidth="1"/>
    <col min="8451" max="8452" width="15" style="3" customWidth="1"/>
    <col min="8453" max="8704" width="9.140625" style="3"/>
    <col min="8705" max="8705" width="35.85546875" style="3" bestFit="1" customWidth="1"/>
    <col min="8706" max="8706" width="11" style="3" customWidth="1"/>
    <col min="8707" max="8708" width="15" style="3" customWidth="1"/>
    <col min="8709" max="8960" width="9.140625" style="3"/>
    <col min="8961" max="8961" width="35.85546875" style="3" bestFit="1" customWidth="1"/>
    <col min="8962" max="8962" width="11" style="3" customWidth="1"/>
    <col min="8963" max="8964" width="15" style="3" customWidth="1"/>
    <col min="8965" max="9216" width="9.140625" style="3"/>
    <col min="9217" max="9217" width="35.85546875" style="3" bestFit="1" customWidth="1"/>
    <col min="9218" max="9218" width="11" style="3" customWidth="1"/>
    <col min="9219" max="9220" width="15" style="3" customWidth="1"/>
    <col min="9221" max="9472" width="9.140625" style="3"/>
    <col min="9473" max="9473" width="35.85546875" style="3" bestFit="1" customWidth="1"/>
    <col min="9474" max="9474" width="11" style="3" customWidth="1"/>
    <col min="9475" max="9476" width="15" style="3" customWidth="1"/>
    <col min="9477" max="9728" width="9.140625" style="3"/>
    <col min="9729" max="9729" width="35.85546875" style="3" bestFit="1" customWidth="1"/>
    <col min="9730" max="9730" width="11" style="3" customWidth="1"/>
    <col min="9731" max="9732" width="15" style="3" customWidth="1"/>
    <col min="9733" max="9984" width="9.140625" style="3"/>
    <col min="9985" max="9985" width="35.85546875" style="3" bestFit="1" customWidth="1"/>
    <col min="9986" max="9986" width="11" style="3" customWidth="1"/>
    <col min="9987" max="9988" width="15" style="3" customWidth="1"/>
    <col min="9989" max="10240" width="9.140625" style="3"/>
    <col min="10241" max="10241" width="35.85546875" style="3" bestFit="1" customWidth="1"/>
    <col min="10242" max="10242" width="11" style="3" customWidth="1"/>
    <col min="10243" max="10244" width="15" style="3" customWidth="1"/>
    <col min="10245" max="10496" width="9.140625" style="3"/>
    <col min="10497" max="10497" width="35.85546875" style="3" bestFit="1" customWidth="1"/>
    <col min="10498" max="10498" width="11" style="3" customWidth="1"/>
    <col min="10499" max="10500" width="15" style="3" customWidth="1"/>
    <col min="10501" max="10752" width="9.140625" style="3"/>
    <col min="10753" max="10753" width="35.85546875" style="3" bestFit="1" customWidth="1"/>
    <col min="10754" max="10754" width="11" style="3" customWidth="1"/>
    <col min="10755" max="10756" width="15" style="3" customWidth="1"/>
    <col min="10757" max="11008" width="9.140625" style="3"/>
    <col min="11009" max="11009" width="35.85546875" style="3" bestFit="1" customWidth="1"/>
    <col min="11010" max="11010" width="11" style="3" customWidth="1"/>
    <col min="11011" max="11012" width="15" style="3" customWidth="1"/>
    <col min="11013" max="11264" width="9.140625" style="3"/>
    <col min="11265" max="11265" width="35.85546875" style="3" bestFit="1" customWidth="1"/>
    <col min="11266" max="11266" width="11" style="3" customWidth="1"/>
    <col min="11267" max="11268" width="15" style="3" customWidth="1"/>
    <col min="11269" max="11520" width="9.140625" style="3"/>
    <col min="11521" max="11521" width="35.85546875" style="3" bestFit="1" customWidth="1"/>
    <col min="11522" max="11522" width="11" style="3" customWidth="1"/>
    <col min="11523" max="11524" width="15" style="3" customWidth="1"/>
    <col min="11525" max="11776" width="9.140625" style="3"/>
    <col min="11777" max="11777" width="35.85546875" style="3" bestFit="1" customWidth="1"/>
    <col min="11778" max="11778" width="11" style="3" customWidth="1"/>
    <col min="11779" max="11780" width="15" style="3" customWidth="1"/>
    <col min="11781" max="12032" width="9.140625" style="3"/>
    <col min="12033" max="12033" width="35.85546875" style="3" bestFit="1" customWidth="1"/>
    <col min="12034" max="12034" width="11" style="3" customWidth="1"/>
    <col min="12035" max="12036" width="15" style="3" customWidth="1"/>
    <col min="12037" max="12288" width="9.140625" style="3"/>
    <col min="12289" max="12289" width="35.85546875" style="3" bestFit="1" customWidth="1"/>
    <col min="12290" max="12290" width="11" style="3" customWidth="1"/>
    <col min="12291" max="12292" width="15" style="3" customWidth="1"/>
    <col min="12293" max="12544" width="9.140625" style="3"/>
    <col min="12545" max="12545" width="35.85546875" style="3" bestFit="1" customWidth="1"/>
    <col min="12546" max="12546" width="11" style="3" customWidth="1"/>
    <col min="12547" max="12548" width="15" style="3" customWidth="1"/>
    <col min="12549" max="12800" width="9.140625" style="3"/>
    <col min="12801" max="12801" width="35.85546875" style="3" bestFit="1" customWidth="1"/>
    <col min="12802" max="12802" width="11" style="3" customWidth="1"/>
    <col min="12803" max="12804" width="15" style="3" customWidth="1"/>
    <col min="12805" max="13056" width="9.140625" style="3"/>
    <col min="13057" max="13057" width="35.85546875" style="3" bestFit="1" customWidth="1"/>
    <col min="13058" max="13058" width="11" style="3" customWidth="1"/>
    <col min="13059" max="13060" width="15" style="3" customWidth="1"/>
    <col min="13061" max="13312" width="9.140625" style="3"/>
    <col min="13313" max="13313" width="35.85546875" style="3" bestFit="1" customWidth="1"/>
    <col min="13314" max="13314" width="11" style="3" customWidth="1"/>
    <col min="13315" max="13316" width="15" style="3" customWidth="1"/>
    <col min="13317" max="13568" width="9.140625" style="3"/>
    <col min="13569" max="13569" width="35.85546875" style="3" bestFit="1" customWidth="1"/>
    <col min="13570" max="13570" width="11" style="3" customWidth="1"/>
    <col min="13571" max="13572" width="15" style="3" customWidth="1"/>
    <col min="13573" max="13824" width="9.140625" style="3"/>
    <col min="13825" max="13825" width="35.85546875" style="3" bestFit="1" customWidth="1"/>
    <col min="13826" max="13826" width="11" style="3" customWidth="1"/>
    <col min="13827" max="13828" width="15" style="3" customWidth="1"/>
    <col min="13829" max="14080" width="9.140625" style="3"/>
    <col min="14081" max="14081" width="35.85546875" style="3" bestFit="1" customWidth="1"/>
    <col min="14082" max="14082" width="11" style="3" customWidth="1"/>
    <col min="14083" max="14084" width="15" style="3" customWidth="1"/>
    <col min="14085" max="14336" width="9.140625" style="3"/>
    <col min="14337" max="14337" width="35.85546875" style="3" bestFit="1" customWidth="1"/>
    <col min="14338" max="14338" width="11" style="3" customWidth="1"/>
    <col min="14339" max="14340" width="15" style="3" customWidth="1"/>
    <col min="14341" max="14592" width="9.140625" style="3"/>
    <col min="14593" max="14593" width="35.85546875" style="3" bestFit="1" customWidth="1"/>
    <col min="14594" max="14594" width="11" style="3" customWidth="1"/>
    <col min="14595" max="14596" width="15" style="3" customWidth="1"/>
    <col min="14597" max="14848" width="9.140625" style="3"/>
    <col min="14849" max="14849" width="35.85546875" style="3" bestFit="1" customWidth="1"/>
    <col min="14850" max="14850" width="11" style="3" customWidth="1"/>
    <col min="14851" max="14852" width="15" style="3" customWidth="1"/>
    <col min="14853" max="15104" width="9.140625" style="3"/>
    <col min="15105" max="15105" width="35.85546875" style="3" bestFit="1" customWidth="1"/>
    <col min="15106" max="15106" width="11" style="3" customWidth="1"/>
    <col min="15107" max="15108" width="15" style="3" customWidth="1"/>
    <col min="15109" max="15360" width="9.140625" style="3"/>
    <col min="15361" max="15361" width="35.85546875" style="3" bestFit="1" customWidth="1"/>
    <col min="15362" max="15362" width="11" style="3" customWidth="1"/>
    <col min="15363" max="15364" width="15" style="3" customWidth="1"/>
    <col min="15365" max="15616" width="9.140625" style="3"/>
    <col min="15617" max="15617" width="35.85546875" style="3" bestFit="1" customWidth="1"/>
    <col min="15618" max="15618" width="11" style="3" customWidth="1"/>
    <col min="15619" max="15620" width="15" style="3" customWidth="1"/>
    <col min="15621" max="15872" width="9.140625" style="3"/>
    <col min="15873" max="15873" width="35.85546875" style="3" bestFit="1" customWidth="1"/>
    <col min="15874" max="15874" width="11" style="3" customWidth="1"/>
    <col min="15875" max="15876" width="15" style="3" customWidth="1"/>
    <col min="15877" max="16128" width="9.140625" style="3"/>
    <col min="16129" max="16129" width="35.85546875" style="3" bestFit="1" customWidth="1"/>
    <col min="16130" max="16130" width="11" style="3" customWidth="1"/>
    <col min="16131" max="16132" width="15" style="3" customWidth="1"/>
    <col min="16133" max="16384" width="9.140625" style="3"/>
  </cols>
  <sheetData>
    <row r="1" spans="1:11" s="8" customFormat="1" ht="25.7" customHeight="1">
      <c r="A1" s="31" t="str">
        <f>+Assets!A1</f>
        <v>Ford Otomotiv Sanayi A.Ş. Statement of financial position as at 30 June 2021 and 31 December 2020</v>
      </c>
      <c r="B1" s="32"/>
      <c r="C1" s="32"/>
      <c r="D1" s="32"/>
    </row>
    <row r="2" spans="1:11" s="8" customFormat="1" ht="35.25" customHeight="1">
      <c r="A2" s="33"/>
      <c r="B2" s="33"/>
      <c r="C2" s="34" t="str">
        <f>+Assets!C2</f>
        <v>Current period 
Limited Reviewed</v>
      </c>
      <c r="D2" s="34" t="str">
        <f>+Assets!D2</f>
        <v>Prior period 
Audited</v>
      </c>
    </row>
    <row r="3" spans="1:11" s="6" customFormat="1" ht="14.25" customHeight="1">
      <c r="A3" s="35" t="s">
        <v>47</v>
      </c>
      <c r="B3" s="36" t="s">
        <v>26</v>
      </c>
      <c r="C3" s="37" t="str">
        <f>+Assets!C3</f>
        <v>30 June 2021</v>
      </c>
      <c r="D3" s="37" t="str">
        <f>+Assets!D3</f>
        <v>31 December 2020</v>
      </c>
    </row>
    <row r="4" spans="1:11" ht="24.75" customHeight="1">
      <c r="A4" s="38" t="s">
        <v>11</v>
      </c>
      <c r="B4" s="45"/>
      <c r="C4" s="46"/>
      <c r="D4" s="45"/>
    </row>
    <row r="5" spans="1:11" s="8" customFormat="1" ht="20.25" customHeight="1">
      <c r="A5" s="42" t="s">
        <v>12</v>
      </c>
      <c r="B5" s="43"/>
      <c r="C5" s="43">
        <f>SUM(C8:C23)</f>
        <v>12002385</v>
      </c>
      <c r="D5" s="43">
        <f>SUM(D8:D23)</f>
        <v>12480781</v>
      </c>
      <c r="I5" s="28"/>
      <c r="K5" s="28"/>
    </row>
    <row r="6" spans="1:11" ht="6" customHeight="1">
      <c r="A6" s="54"/>
      <c r="B6" s="55"/>
      <c r="C6" s="56"/>
      <c r="D6" s="57"/>
      <c r="F6" s="21"/>
      <c r="G6" s="21"/>
      <c r="H6" s="21"/>
      <c r="I6" s="28"/>
      <c r="J6" s="8"/>
      <c r="K6" s="28"/>
    </row>
    <row r="7" spans="1:11" ht="12.95" customHeight="1">
      <c r="A7" s="58" t="s">
        <v>39</v>
      </c>
      <c r="B7" s="45"/>
      <c r="C7" s="59"/>
      <c r="D7" s="47"/>
      <c r="F7" s="21"/>
      <c r="G7" s="21"/>
      <c r="H7" s="21"/>
      <c r="I7" s="28"/>
      <c r="J7" s="8"/>
      <c r="K7" s="28"/>
    </row>
    <row r="8" spans="1:11" ht="12.95" customHeight="1">
      <c r="A8" s="60" t="s">
        <v>52</v>
      </c>
      <c r="B8" s="45">
        <f>+[1]Kaynaklar!B8</f>
        <v>6</v>
      </c>
      <c r="C8" s="47">
        <f>+[1]Kaynaklar!C8</f>
        <v>2535715</v>
      </c>
      <c r="D8" s="47">
        <f>+[1]Kaynaklar!$D$8</f>
        <v>2240949</v>
      </c>
      <c r="F8" s="21"/>
      <c r="G8" s="21"/>
      <c r="H8" s="21"/>
      <c r="I8" s="28"/>
      <c r="J8" s="8"/>
      <c r="K8" s="28"/>
    </row>
    <row r="9" spans="1:11" s="10" customFormat="1" ht="13.9" customHeight="1">
      <c r="A9" s="61" t="s">
        <v>53</v>
      </c>
      <c r="B9" s="45"/>
      <c r="C9" s="47"/>
      <c r="D9" s="47"/>
      <c r="F9" s="21"/>
      <c r="G9" s="21"/>
      <c r="H9" s="21"/>
      <c r="I9" s="28"/>
      <c r="J9" s="8"/>
      <c r="K9" s="28"/>
    </row>
    <row r="10" spans="1:11" ht="12.95" customHeight="1">
      <c r="A10" s="60" t="s">
        <v>52</v>
      </c>
      <c r="B10" s="45">
        <f>+[1]Kaynaklar!B10</f>
        <v>6</v>
      </c>
      <c r="C10" s="47">
        <f>+[1]Kaynaklar!C10</f>
        <v>2553783</v>
      </c>
      <c r="D10" s="47">
        <f>+[1]Kaynaklar!$D$10</f>
        <v>1660704</v>
      </c>
      <c r="F10" s="21"/>
      <c r="G10" s="21"/>
      <c r="H10" s="21"/>
      <c r="I10" s="28"/>
      <c r="J10" s="8"/>
      <c r="K10" s="28"/>
    </row>
    <row r="11" spans="1:11" ht="12.95" customHeight="1">
      <c r="A11" s="60" t="s">
        <v>149</v>
      </c>
      <c r="B11" s="45">
        <f>+[1]Kaynaklar!B11</f>
        <v>6</v>
      </c>
      <c r="C11" s="47">
        <f>+[1]Kaynaklar!C11</f>
        <v>40898</v>
      </c>
      <c r="D11" s="47">
        <f>+[1]Kaynaklar!$D$11</f>
        <v>31228</v>
      </c>
      <c r="F11" s="21"/>
      <c r="G11" s="21"/>
      <c r="H11" s="21"/>
      <c r="I11" s="28"/>
      <c r="J11" s="8"/>
      <c r="K11" s="28"/>
    </row>
    <row r="12" spans="1:11" ht="12.95" customHeight="1">
      <c r="A12" s="58" t="s">
        <v>13</v>
      </c>
      <c r="B12" s="45"/>
      <c r="C12" s="47"/>
      <c r="D12" s="47"/>
      <c r="F12" s="21"/>
      <c r="G12" s="21"/>
      <c r="H12" s="21"/>
      <c r="I12" s="28"/>
      <c r="J12" s="8"/>
      <c r="K12" s="28"/>
    </row>
    <row r="13" spans="1:11" ht="12.95" customHeight="1">
      <c r="A13" s="58" t="s">
        <v>54</v>
      </c>
      <c r="B13" s="45">
        <f>+[1]Kaynaklar!B13</f>
        <v>26</v>
      </c>
      <c r="C13" s="47">
        <f>+[1]Kaynaklar!C13</f>
        <v>2200336</v>
      </c>
      <c r="D13" s="47">
        <f>+[1]Kaynaklar!$D$13</f>
        <v>1178339</v>
      </c>
      <c r="F13" s="21"/>
      <c r="G13" s="21"/>
      <c r="H13" s="21"/>
      <c r="I13" s="28"/>
      <c r="J13" s="8"/>
      <c r="K13" s="28"/>
    </row>
    <row r="14" spans="1:11" ht="12.95" customHeight="1">
      <c r="A14" s="58" t="s">
        <v>55</v>
      </c>
      <c r="B14" s="45">
        <f>+[1]Kaynaklar!B14</f>
        <v>7</v>
      </c>
      <c r="C14" s="47">
        <f>+[1]Kaynaklar!C14</f>
        <v>4038923</v>
      </c>
      <c r="D14" s="47">
        <f>+[1]Kaynaklar!$D$14</f>
        <v>6569454</v>
      </c>
      <c r="F14" s="21"/>
      <c r="G14" s="21"/>
      <c r="H14" s="21"/>
      <c r="I14" s="28"/>
      <c r="J14" s="8"/>
      <c r="K14" s="28"/>
    </row>
    <row r="15" spans="1:11" ht="12.95" customHeight="1">
      <c r="A15" s="58" t="s">
        <v>14</v>
      </c>
      <c r="B15" s="45"/>
      <c r="C15" s="47"/>
      <c r="D15" s="47"/>
      <c r="F15" s="21"/>
      <c r="G15" s="21"/>
      <c r="H15" s="21"/>
      <c r="I15" s="28"/>
      <c r="J15" s="8"/>
      <c r="K15" s="28"/>
    </row>
    <row r="16" spans="1:11" ht="12.95" customHeight="1">
      <c r="A16" s="58" t="s">
        <v>54</v>
      </c>
      <c r="B16" s="45">
        <f>+[1]Kaynaklar!B16</f>
        <v>26</v>
      </c>
      <c r="C16" s="47">
        <f>+[1]Kaynaklar!C16</f>
        <v>5511</v>
      </c>
      <c r="D16" s="47">
        <f>+[1]Kaynaklar!$D$16</f>
        <v>34350</v>
      </c>
      <c r="F16" s="21"/>
      <c r="G16" s="21"/>
      <c r="H16" s="21"/>
      <c r="I16" s="28"/>
      <c r="J16" s="8"/>
      <c r="K16" s="28"/>
    </row>
    <row r="17" spans="1:11" ht="12.95" customHeight="1">
      <c r="A17" s="58" t="s">
        <v>55</v>
      </c>
      <c r="B17" s="45">
        <f>+[1]Kaynaklar!B17</f>
        <v>8</v>
      </c>
      <c r="C17" s="47">
        <f>+[1]Kaynaklar!C17</f>
        <v>145214</v>
      </c>
      <c r="D17" s="47">
        <f>+[1]Kaynaklar!$D$17</f>
        <v>141846</v>
      </c>
      <c r="F17" s="21"/>
      <c r="G17" s="21"/>
      <c r="H17" s="21"/>
      <c r="I17" s="28"/>
      <c r="J17" s="8"/>
      <c r="K17" s="28"/>
    </row>
    <row r="18" spans="1:11" ht="12.95" customHeight="1">
      <c r="A18" s="62" t="s">
        <v>56</v>
      </c>
      <c r="B18" s="45">
        <f>+[1]Kaynaklar!B18</f>
        <v>30</v>
      </c>
      <c r="C18" s="47">
        <f>+[1]Kaynaklar!C18</f>
        <v>55139</v>
      </c>
      <c r="D18" s="47">
        <f>+[1]Kaynaklar!$D$18</f>
        <v>43037</v>
      </c>
      <c r="F18" s="21"/>
      <c r="G18" s="21"/>
      <c r="H18" s="21"/>
      <c r="I18" s="28"/>
      <c r="J18" s="8"/>
      <c r="K18" s="28"/>
    </row>
    <row r="19" spans="1:11" ht="12.95" customHeight="1">
      <c r="A19" s="62" t="s">
        <v>57</v>
      </c>
      <c r="B19" s="45"/>
      <c r="C19" s="47"/>
      <c r="D19" s="47"/>
      <c r="F19" s="21"/>
      <c r="G19" s="21"/>
      <c r="H19" s="21"/>
      <c r="I19" s="28"/>
      <c r="J19" s="8"/>
      <c r="K19" s="28"/>
    </row>
    <row r="20" spans="1:11" ht="12.95" customHeight="1">
      <c r="A20" s="60" t="s">
        <v>58</v>
      </c>
      <c r="B20" s="45">
        <f>+[1]Kaynaklar!B20</f>
        <v>13</v>
      </c>
      <c r="C20" s="47">
        <f>+[1]Kaynaklar!C20</f>
        <v>219655</v>
      </c>
      <c r="D20" s="47">
        <f>+[1]Kaynaklar!$D$20</f>
        <v>273245</v>
      </c>
      <c r="F20" s="21"/>
      <c r="G20" s="21"/>
      <c r="H20" s="21"/>
      <c r="I20" s="28"/>
      <c r="J20" s="8"/>
      <c r="K20" s="28"/>
    </row>
    <row r="21" spans="1:11" ht="12.95" customHeight="1">
      <c r="A21" s="58" t="s">
        <v>59</v>
      </c>
      <c r="B21" s="45">
        <f>+[1]Kaynaklar!B21</f>
        <v>15</v>
      </c>
      <c r="C21" s="47">
        <f>+[1]Kaynaklar!C21</f>
        <v>207211</v>
      </c>
      <c r="D21" s="47">
        <f>+[1]Kaynaklar!$D$21</f>
        <v>290077</v>
      </c>
      <c r="E21" s="4"/>
      <c r="F21" s="21"/>
      <c r="G21" s="21"/>
      <c r="H21" s="21"/>
      <c r="I21" s="28"/>
      <c r="J21" s="8"/>
      <c r="K21" s="28"/>
    </row>
    <row r="22" spans="1:11" ht="12.95" customHeight="1">
      <c r="A22" s="58" t="s">
        <v>48</v>
      </c>
      <c r="B22" s="45">
        <f>+[1]Kaynaklar!B22</f>
        <v>24</v>
      </c>
      <c r="C22" s="47" t="str">
        <f>+[1]Kaynaklar!C22</f>
        <v>-</v>
      </c>
      <c r="D22" s="47">
        <f>+[1]Kaynaklar!$D$22</f>
        <v>17552</v>
      </c>
      <c r="E22" s="4"/>
      <c r="F22" s="21"/>
      <c r="G22" s="21"/>
      <c r="H22" s="21"/>
      <c r="I22" s="28"/>
      <c r="J22" s="8"/>
      <c r="K22" s="28"/>
    </row>
    <row r="23" spans="1:11" ht="12.95" hidden="1" customHeight="1">
      <c r="A23" s="58" t="s">
        <v>122</v>
      </c>
      <c r="B23" s="45">
        <f>+[2]Kaynaklar!B23</f>
        <v>28</v>
      </c>
      <c r="C23" s="47" t="str">
        <f>+[1]Kaynaklar!C23</f>
        <v>-</v>
      </c>
      <c r="D23" s="47" t="str">
        <f>+[1]Kaynaklar!$D$23</f>
        <v>-</v>
      </c>
      <c r="E23" s="4"/>
      <c r="F23" s="21"/>
      <c r="G23" s="21"/>
      <c r="H23" s="21"/>
      <c r="I23" s="28"/>
      <c r="J23" s="8"/>
      <c r="K23" s="28"/>
    </row>
    <row r="24" spans="1:11">
      <c r="A24" s="58"/>
      <c r="B24" s="55"/>
      <c r="C24" s="56"/>
      <c r="D24" s="57"/>
      <c r="E24" s="4"/>
      <c r="F24" s="21"/>
      <c r="G24" s="21"/>
      <c r="H24" s="21"/>
      <c r="I24" s="28"/>
      <c r="J24" s="8"/>
      <c r="K24" s="28"/>
    </row>
    <row r="25" spans="1:11" s="8" customFormat="1" ht="20.25" customHeight="1">
      <c r="A25" s="42" t="s">
        <v>15</v>
      </c>
      <c r="B25" s="43"/>
      <c r="C25" s="43">
        <f>SUM(C28:C35)</f>
        <v>4677594</v>
      </c>
      <c r="D25" s="43">
        <f>SUM(D28:D35)</f>
        <v>4824496</v>
      </c>
      <c r="I25" s="28"/>
      <c r="K25" s="28"/>
    </row>
    <row r="26" spans="1:11" ht="6" customHeight="1">
      <c r="A26" s="54"/>
      <c r="B26" s="55"/>
      <c r="C26" s="56"/>
      <c r="D26" s="57"/>
      <c r="E26" s="4"/>
      <c r="F26" s="21"/>
      <c r="G26" s="21"/>
      <c r="H26" s="21"/>
      <c r="I26" s="28"/>
      <c r="J26" s="8"/>
      <c r="K26" s="28"/>
    </row>
    <row r="27" spans="1:11" ht="12.95" customHeight="1">
      <c r="A27" s="58" t="s">
        <v>40</v>
      </c>
      <c r="B27" s="63"/>
      <c r="C27" s="49"/>
      <c r="D27" s="50"/>
      <c r="E27" s="4"/>
      <c r="F27" s="21"/>
      <c r="G27" s="21"/>
      <c r="H27" s="21"/>
      <c r="I27" s="28"/>
      <c r="J27" s="8"/>
      <c r="K27" s="28"/>
    </row>
    <row r="28" spans="1:11" ht="12.95" customHeight="1">
      <c r="A28" s="60" t="s">
        <v>52</v>
      </c>
      <c r="B28" s="45">
        <f>+[1]Kaynaklar!B28</f>
        <v>6</v>
      </c>
      <c r="C28" s="47">
        <f>+[1]Kaynaklar!C28</f>
        <v>3831912</v>
      </c>
      <c r="D28" s="47">
        <f>+[1]Kaynaklar!OLE_LINK41</f>
        <v>4096515</v>
      </c>
      <c r="E28" s="4"/>
      <c r="F28" s="21"/>
      <c r="G28" s="21"/>
      <c r="H28" s="21"/>
      <c r="I28" s="28"/>
      <c r="J28" s="8"/>
      <c r="K28" s="28"/>
    </row>
    <row r="29" spans="1:11" ht="12.95" customHeight="1">
      <c r="A29" s="60" t="s">
        <v>149</v>
      </c>
      <c r="B29" s="45">
        <f>+[1]Kaynaklar!B29</f>
        <v>6</v>
      </c>
      <c r="C29" s="47">
        <f>+[1]Kaynaklar!$C$29</f>
        <v>52784</v>
      </c>
      <c r="D29" s="47">
        <f>+[1]Kaynaklar!$D$29</f>
        <v>51478</v>
      </c>
      <c r="E29" s="4"/>
      <c r="F29" s="21"/>
      <c r="G29" s="21"/>
      <c r="H29" s="21"/>
      <c r="I29" s="28"/>
      <c r="J29" s="8"/>
      <c r="K29" s="28"/>
    </row>
    <row r="30" spans="1:11" ht="12.95" customHeight="1">
      <c r="A30" s="60" t="s">
        <v>60</v>
      </c>
      <c r="B30" s="45"/>
      <c r="C30" s="47"/>
      <c r="D30" s="47"/>
      <c r="E30" s="4"/>
      <c r="F30" s="21"/>
      <c r="G30" s="21"/>
      <c r="H30" s="21"/>
      <c r="I30" s="28"/>
      <c r="J30" s="8"/>
      <c r="K30" s="28"/>
    </row>
    <row r="31" spans="1:11" ht="12.95" customHeight="1">
      <c r="A31" s="60" t="s">
        <v>61</v>
      </c>
      <c r="B31" s="45">
        <f>+[1]Kaynaklar!B31</f>
        <v>15</v>
      </c>
      <c r="C31" s="47">
        <f>+[1]Kaynaklar!C31</f>
        <v>426597</v>
      </c>
      <c r="D31" s="47">
        <f>+[1]Kaynaklar!$D$31</f>
        <v>361058</v>
      </c>
      <c r="E31" s="4"/>
      <c r="F31" s="21"/>
      <c r="G31" s="21"/>
      <c r="H31" s="21"/>
      <c r="I31" s="28"/>
      <c r="J31" s="8"/>
      <c r="K31" s="28"/>
    </row>
    <row r="32" spans="1:11" ht="12.95" customHeight="1">
      <c r="A32" s="60" t="s">
        <v>58</v>
      </c>
      <c r="B32" s="45">
        <f>+[1]Kaynaklar!B32</f>
        <v>13</v>
      </c>
      <c r="C32" s="47">
        <f>+[1]Kaynaklar!C32</f>
        <v>312232</v>
      </c>
      <c r="D32" s="47">
        <f>+[1]Kaynaklar!$D$32</f>
        <v>273453</v>
      </c>
      <c r="E32" s="4"/>
      <c r="F32" s="21"/>
      <c r="G32" s="21"/>
      <c r="H32" s="21"/>
      <c r="I32" s="28"/>
      <c r="J32" s="8"/>
      <c r="K32" s="28"/>
    </row>
    <row r="33" spans="1:11" ht="12.95" customHeight="1">
      <c r="A33" s="60" t="s">
        <v>56</v>
      </c>
      <c r="B33" s="45">
        <f>+[1]Kaynaklar!B33</f>
        <v>30</v>
      </c>
      <c r="C33" s="47">
        <f>+[1]Kaynaklar!C33</f>
        <v>35173</v>
      </c>
      <c r="D33" s="47">
        <f>+[1]Kaynaklar!$D$33</f>
        <v>22040</v>
      </c>
      <c r="E33" s="4"/>
      <c r="F33" s="21"/>
      <c r="G33" s="21"/>
      <c r="H33" s="21"/>
      <c r="I33" s="28"/>
      <c r="J33" s="8"/>
      <c r="K33" s="28"/>
    </row>
    <row r="34" spans="1:11" ht="12.95" customHeight="1">
      <c r="A34" s="60" t="s">
        <v>46</v>
      </c>
      <c r="B34" s="45">
        <f>+[1]Kaynaklar!B34</f>
        <v>31</v>
      </c>
      <c r="C34" s="47">
        <f>+[1]Kaynaklar!C34</f>
        <v>17835</v>
      </c>
      <c r="D34" s="47">
        <f>+[1]Kaynaklar!$D$34</f>
        <v>18699</v>
      </c>
      <c r="E34" s="4"/>
      <c r="F34" s="21"/>
      <c r="G34" s="21"/>
      <c r="H34" s="21"/>
      <c r="I34" s="28"/>
      <c r="J34" s="8"/>
      <c r="K34" s="28"/>
    </row>
    <row r="35" spans="1:11" ht="12.95" customHeight="1">
      <c r="A35" s="60" t="s">
        <v>122</v>
      </c>
      <c r="B35" s="45">
        <f>+[1]Kaynaklar!B35</f>
        <v>28</v>
      </c>
      <c r="C35" s="47">
        <f>+[1]Kaynaklar!$C$35</f>
        <v>1061</v>
      </c>
      <c r="D35" s="47">
        <f>+[1]Kaynaklar!$D$35</f>
        <v>1253</v>
      </c>
      <c r="E35" s="4"/>
      <c r="F35" s="21"/>
      <c r="G35" s="21"/>
      <c r="H35" s="21"/>
      <c r="I35" s="28"/>
      <c r="J35" s="8"/>
      <c r="K35" s="28"/>
    </row>
    <row r="36" spans="1:11" ht="13.5" customHeight="1">
      <c r="A36" s="54"/>
      <c r="B36" s="55"/>
      <c r="C36" s="56"/>
      <c r="D36" s="57"/>
      <c r="E36" s="4"/>
      <c r="F36" s="21"/>
      <c r="G36" s="21"/>
      <c r="H36" s="21"/>
      <c r="I36" s="28"/>
      <c r="J36" s="8"/>
      <c r="K36" s="28"/>
    </row>
    <row r="37" spans="1:11" s="8" customFormat="1" ht="20.25" customHeight="1">
      <c r="A37" s="42" t="s">
        <v>16</v>
      </c>
      <c r="B37" s="42">
        <f>+[1]Kaynaklar!B37</f>
        <v>17</v>
      </c>
      <c r="C37" s="43">
        <f>SUM(C39:C49)</f>
        <v>6975753</v>
      </c>
      <c r="D37" s="43">
        <f>SUM(D39:D49)</f>
        <v>7043902</v>
      </c>
      <c r="I37" s="28"/>
      <c r="K37" s="28"/>
    </row>
    <row r="38" spans="1:11" ht="6.6" customHeight="1">
      <c r="A38" s="64"/>
      <c r="B38" s="65"/>
      <c r="C38" s="49"/>
      <c r="D38" s="50"/>
      <c r="E38" s="4"/>
      <c r="F38" s="21"/>
      <c r="G38" s="21"/>
      <c r="H38" s="21"/>
      <c r="I38" s="28"/>
      <c r="J38" s="8"/>
      <c r="K38" s="28"/>
    </row>
    <row r="39" spans="1:11" ht="12.95" customHeight="1">
      <c r="A39" s="58" t="s">
        <v>62</v>
      </c>
      <c r="B39" s="45"/>
      <c r="C39" s="47">
        <f>+[1]Kaynaklar!C39</f>
        <v>350910</v>
      </c>
      <c r="D39" s="47">
        <f>+[1]Kaynaklar!$D$39</f>
        <v>350910</v>
      </c>
      <c r="F39" s="21"/>
      <c r="G39" s="21"/>
      <c r="H39" s="21"/>
      <c r="I39" s="28"/>
      <c r="J39" s="8"/>
      <c r="K39" s="28"/>
    </row>
    <row r="40" spans="1:11" ht="12.95" customHeight="1">
      <c r="A40" s="58" t="s">
        <v>31</v>
      </c>
      <c r="B40" s="45"/>
      <c r="C40" s="47">
        <f>+[1]Kaynaklar!C40</f>
        <v>27920</v>
      </c>
      <c r="D40" s="47">
        <f>+[1]Kaynaklar!$D$40</f>
        <v>27920</v>
      </c>
      <c r="F40" s="21"/>
      <c r="G40" s="21"/>
      <c r="H40" s="21"/>
      <c r="I40" s="28"/>
      <c r="J40" s="8"/>
      <c r="K40" s="28"/>
    </row>
    <row r="41" spans="1:11" ht="12.95" customHeight="1">
      <c r="A41" s="58" t="s">
        <v>63</v>
      </c>
      <c r="B41" s="45"/>
      <c r="C41" s="47">
        <f>+[1]Kaynaklar!C41</f>
        <v>8</v>
      </c>
      <c r="D41" s="47">
        <f>+[1]Kaynaklar!$D$41</f>
        <v>8</v>
      </c>
      <c r="F41" s="21"/>
      <c r="G41" s="21"/>
      <c r="H41" s="21"/>
      <c r="I41" s="28"/>
      <c r="J41" s="8"/>
      <c r="K41" s="28"/>
    </row>
    <row r="42" spans="1:11" ht="26.1" customHeight="1">
      <c r="A42" s="58" t="s">
        <v>64</v>
      </c>
      <c r="B42" s="45"/>
      <c r="C42" s="21"/>
      <c r="D42" s="21"/>
      <c r="F42" s="21"/>
      <c r="G42" s="21"/>
      <c r="H42" s="21"/>
      <c r="I42" s="28"/>
      <c r="J42" s="8"/>
      <c r="K42" s="28"/>
    </row>
    <row r="43" spans="1:11" ht="24">
      <c r="A43" s="66" t="s">
        <v>119</v>
      </c>
      <c r="B43" s="45"/>
      <c r="C43" s="67">
        <f>+[1]Kaynaklar!C43</f>
        <v>-31573</v>
      </c>
      <c r="D43" s="67">
        <f>+[1]Kaynaklar!$D$43</f>
        <v>-18359</v>
      </c>
      <c r="F43" s="21"/>
      <c r="G43" s="21"/>
      <c r="H43" s="21"/>
      <c r="I43" s="28"/>
      <c r="J43" s="8"/>
      <c r="K43" s="28"/>
    </row>
    <row r="44" spans="1:11" ht="33" customHeight="1">
      <c r="A44" s="58" t="s">
        <v>123</v>
      </c>
      <c r="B44" s="45"/>
      <c r="C44" s="28">
        <f>+[1]Kaynaklar!C44</f>
        <v>36204</v>
      </c>
      <c r="D44" s="28">
        <f>+[1]Kaynaklar!$D$44</f>
        <v>41600</v>
      </c>
      <c r="F44" s="21"/>
      <c r="G44" s="21"/>
      <c r="H44" s="21"/>
      <c r="I44" s="28"/>
      <c r="J44" s="8"/>
      <c r="K44" s="28"/>
    </row>
    <row r="45" spans="1:11" ht="26.1" customHeight="1">
      <c r="A45" s="58" t="s">
        <v>143</v>
      </c>
      <c r="B45" s="45"/>
      <c r="C45" s="47"/>
      <c r="D45" s="47"/>
      <c r="F45" s="21"/>
      <c r="G45" s="21"/>
      <c r="H45" s="21"/>
      <c r="I45" s="28"/>
      <c r="J45" s="8"/>
      <c r="K45" s="28"/>
    </row>
    <row r="46" spans="1:11" ht="12.95" customHeight="1">
      <c r="A46" s="60" t="s">
        <v>120</v>
      </c>
      <c r="B46" s="45"/>
      <c r="C46" s="67">
        <f>+[1]Kaynaklar!C46</f>
        <v>-1788386</v>
      </c>
      <c r="D46" s="67">
        <f>+[1]Kaynaklar!$D$46</f>
        <v>-1431512</v>
      </c>
      <c r="F46" s="21"/>
      <c r="G46" s="21"/>
      <c r="H46" s="21"/>
      <c r="I46" s="28"/>
      <c r="J46" s="8"/>
      <c r="K46" s="28"/>
    </row>
    <row r="47" spans="1:11" ht="12.95" customHeight="1">
      <c r="A47" s="58" t="s">
        <v>65</v>
      </c>
      <c r="B47" s="45"/>
      <c r="C47" s="28">
        <f>+[1]Kaynaklar!C47</f>
        <v>634023</v>
      </c>
      <c r="D47" s="28">
        <f>+[1]Kaynaklar!$D$47</f>
        <v>410493</v>
      </c>
      <c r="F47" s="21"/>
      <c r="G47" s="21"/>
      <c r="H47" s="21"/>
      <c r="I47" s="28"/>
      <c r="J47" s="8"/>
      <c r="K47" s="28"/>
    </row>
    <row r="48" spans="1:11" ht="12.95" customHeight="1">
      <c r="A48" s="58" t="s">
        <v>66</v>
      </c>
      <c r="B48" s="45"/>
      <c r="C48" s="47">
        <f>+[1]Kaynaklar!C48</f>
        <v>4928070</v>
      </c>
      <c r="D48" s="47">
        <f>+[1]Kaynaklar!$D$48</f>
        <v>3467929</v>
      </c>
      <c r="F48" s="21"/>
      <c r="G48" s="21"/>
      <c r="H48" s="21"/>
      <c r="I48" s="28"/>
      <c r="J48" s="8"/>
      <c r="K48" s="28"/>
    </row>
    <row r="49" spans="1:11" ht="12.95" customHeight="1">
      <c r="A49" s="58" t="s">
        <v>67</v>
      </c>
      <c r="B49" s="45"/>
      <c r="C49" s="47">
        <f>+[1]Kaynaklar!C49</f>
        <v>2818577</v>
      </c>
      <c r="D49" s="47">
        <f>+[1]Kaynaklar!$D$49</f>
        <v>4194913</v>
      </c>
      <c r="F49" s="21"/>
      <c r="G49" s="21"/>
      <c r="H49" s="21"/>
      <c r="I49" s="28"/>
      <c r="J49" s="8"/>
      <c r="K49" s="28"/>
    </row>
    <row r="50" spans="1:11" ht="4.1500000000000004" customHeight="1">
      <c r="A50" s="68"/>
      <c r="B50" s="45"/>
      <c r="C50" s="59"/>
      <c r="D50" s="47"/>
      <c r="F50" s="21"/>
      <c r="G50" s="21"/>
      <c r="H50" s="21"/>
      <c r="I50" s="28"/>
      <c r="J50" s="8"/>
      <c r="K50" s="28"/>
    </row>
    <row r="51" spans="1:11" ht="21.75" customHeight="1" thickBot="1">
      <c r="A51" s="69" t="s">
        <v>32</v>
      </c>
      <c r="B51" s="70"/>
      <c r="C51" s="71">
        <f>+C5+C25+C37</f>
        <v>23655732</v>
      </c>
      <c r="D51" s="71">
        <f>+D5+D25+D37</f>
        <v>24349179</v>
      </c>
      <c r="F51" s="21"/>
      <c r="G51" s="21"/>
      <c r="H51" s="21"/>
      <c r="I51" s="28"/>
      <c r="J51" s="8"/>
      <c r="K51" s="28"/>
    </row>
    <row r="52" spans="1:11" ht="12.75" thickTop="1">
      <c r="A52" s="6"/>
      <c r="B52" s="6"/>
      <c r="C52" s="7"/>
      <c r="D52" s="7"/>
    </row>
    <row r="53" spans="1:11">
      <c r="A53" s="6"/>
      <c r="B53" s="6"/>
      <c r="C53" s="7"/>
      <c r="D53" s="7"/>
    </row>
  </sheetData>
  <pageMargins left="1.1023622047244095" right="0.70866141732283472" top="0.74803149606299213" bottom="0.74803149606299213" header="0.31496062992125984" footer="0.31496062992125984"/>
  <pageSetup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38"/>
  <sheetViews>
    <sheetView showGridLines="0" view="pageBreakPreview" zoomScaleNormal="100" zoomScaleSheetLayoutView="100" workbookViewId="0">
      <selection activeCell="A22" sqref="A22:XFD22"/>
    </sheetView>
  </sheetViews>
  <sheetFormatPr defaultColWidth="8.85546875" defaultRowHeight="12"/>
  <cols>
    <col min="1" max="1" width="51.42578125" style="194" customWidth="1"/>
    <col min="2" max="2" width="8.28515625" style="194" customWidth="1"/>
    <col min="3" max="4" width="22" style="196" customWidth="1"/>
    <col min="5" max="5" width="22" style="195" customWidth="1"/>
    <col min="6" max="6" width="22" style="196" customWidth="1"/>
    <col min="7" max="8" width="8.85546875" style="194"/>
    <col min="9" max="9" width="36.42578125" style="194" bestFit="1" customWidth="1"/>
    <col min="10" max="10" width="5.85546875" style="194" bestFit="1" customWidth="1"/>
    <col min="11" max="11" width="11.28515625" style="194" bestFit="1" customWidth="1"/>
    <col min="12" max="14" width="10.7109375" style="194" bestFit="1" customWidth="1"/>
    <col min="15" max="253" width="8.85546875" style="194"/>
    <col min="254" max="254" width="32" style="194" customWidth="1"/>
    <col min="255" max="259" width="15" style="194" customWidth="1"/>
    <col min="260" max="509" width="8.85546875" style="194"/>
    <col min="510" max="510" width="32" style="194" customWidth="1"/>
    <col min="511" max="515" width="15" style="194" customWidth="1"/>
    <col min="516" max="765" width="8.85546875" style="194"/>
    <col min="766" max="766" width="32" style="194" customWidth="1"/>
    <col min="767" max="771" width="15" style="194" customWidth="1"/>
    <col min="772" max="1021" width="8.85546875" style="194"/>
    <col min="1022" max="1022" width="32" style="194" customWidth="1"/>
    <col min="1023" max="1027" width="15" style="194" customWidth="1"/>
    <col min="1028" max="1277" width="8.85546875" style="194"/>
    <col min="1278" max="1278" width="32" style="194" customWidth="1"/>
    <col min="1279" max="1283" width="15" style="194" customWidth="1"/>
    <col min="1284" max="1533" width="8.85546875" style="194"/>
    <col min="1534" max="1534" width="32" style="194" customWidth="1"/>
    <col min="1535" max="1539" width="15" style="194" customWidth="1"/>
    <col min="1540" max="1789" width="8.85546875" style="194"/>
    <col min="1790" max="1790" width="32" style="194" customWidth="1"/>
    <col min="1791" max="1795" width="15" style="194" customWidth="1"/>
    <col min="1796" max="2045" width="8.85546875" style="194"/>
    <col min="2046" max="2046" width="32" style="194" customWidth="1"/>
    <col min="2047" max="2051" width="15" style="194" customWidth="1"/>
    <col min="2052" max="2301" width="8.85546875" style="194"/>
    <col min="2302" max="2302" width="32" style="194" customWidth="1"/>
    <col min="2303" max="2307" width="15" style="194" customWidth="1"/>
    <col min="2308" max="2557" width="8.85546875" style="194"/>
    <col min="2558" max="2558" width="32" style="194" customWidth="1"/>
    <col min="2559" max="2563" width="15" style="194" customWidth="1"/>
    <col min="2564" max="2813" width="8.85546875" style="194"/>
    <col min="2814" max="2814" width="32" style="194" customWidth="1"/>
    <col min="2815" max="2819" width="15" style="194" customWidth="1"/>
    <col min="2820" max="3069" width="8.85546875" style="194"/>
    <col min="3070" max="3070" width="32" style="194" customWidth="1"/>
    <col min="3071" max="3075" width="15" style="194" customWidth="1"/>
    <col min="3076" max="3325" width="8.85546875" style="194"/>
    <col min="3326" max="3326" width="32" style="194" customWidth="1"/>
    <col min="3327" max="3331" width="15" style="194" customWidth="1"/>
    <col min="3332" max="3581" width="8.85546875" style="194"/>
    <col min="3582" max="3582" width="32" style="194" customWidth="1"/>
    <col min="3583" max="3587" width="15" style="194" customWidth="1"/>
    <col min="3588" max="3837" width="8.85546875" style="194"/>
    <col min="3838" max="3838" width="32" style="194" customWidth="1"/>
    <col min="3839" max="3843" width="15" style="194" customWidth="1"/>
    <col min="3844" max="4093" width="8.85546875" style="194"/>
    <col min="4094" max="4094" width="32" style="194" customWidth="1"/>
    <col min="4095" max="4099" width="15" style="194" customWidth="1"/>
    <col min="4100" max="4349" width="8.85546875" style="194"/>
    <col min="4350" max="4350" width="32" style="194" customWidth="1"/>
    <col min="4351" max="4355" width="15" style="194" customWidth="1"/>
    <col min="4356" max="4605" width="8.85546875" style="194"/>
    <col min="4606" max="4606" width="32" style="194" customWidth="1"/>
    <col min="4607" max="4611" width="15" style="194" customWidth="1"/>
    <col min="4612" max="4861" width="8.85546875" style="194"/>
    <col min="4862" max="4862" width="32" style="194" customWidth="1"/>
    <col min="4863" max="4867" width="15" style="194" customWidth="1"/>
    <col min="4868" max="5117" width="8.85546875" style="194"/>
    <col min="5118" max="5118" width="32" style="194" customWidth="1"/>
    <col min="5119" max="5123" width="15" style="194" customWidth="1"/>
    <col min="5124" max="5373" width="8.85546875" style="194"/>
    <col min="5374" max="5374" width="32" style="194" customWidth="1"/>
    <col min="5375" max="5379" width="15" style="194" customWidth="1"/>
    <col min="5380" max="5629" width="8.85546875" style="194"/>
    <col min="5630" max="5630" width="32" style="194" customWidth="1"/>
    <col min="5631" max="5635" width="15" style="194" customWidth="1"/>
    <col min="5636" max="5885" width="8.85546875" style="194"/>
    <col min="5886" max="5886" width="32" style="194" customWidth="1"/>
    <col min="5887" max="5891" width="15" style="194" customWidth="1"/>
    <col min="5892" max="6141" width="8.85546875" style="194"/>
    <col min="6142" max="6142" width="32" style="194" customWidth="1"/>
    <col min="6143" max="6147" width="15" style="194" customWidth="1"/>
    <col min="6148" max="6397" width="8.85546875" style="194"/>
    <col min="6398" max="6398" width="32" style="194" customWidth="1"/>
    <col min="6399" max="6403" width="15" style="194" customWidth="1"/>
    <col min="6404" max="6653" width="8.85546875" style="194"/>
    <col min="6654" max="6654" width="32" style="194" customWidth="1"/>
    <col min="6655" max="6659" width="15" style="194" customWidth="1"/>
    <col min="6660" max="6909" width="8.85546875" style="194"/>
    <col min="6910" max="6910" width="32" style="194" customWidth="1"/>
    <col min="6911" max="6915" width="15" style="194" customWidth="1"/>
    <col min="6916" max="7165" width="8.85546875" style="194"/>
    <col min="7166" max="7166" width="32" style="194" customWidth="1"/>
    <col min="7167" max="7171" width="15" style="194" customWidth="1"/>
    <col min="7172" max="7421" width="8.85546875" style="194"/>
    <col min="7422" max="7422" width="32" style="194" customWidth="1"/>
    <col min="7423" max="7427" width="15" style="194" customWidth="1"/>
    <col min="7428" max="7677" width="8.85546875" style="194"/>
    <col min="7678" max="7678" width="32" style="194" customWidth="1"/>
    <col min="7679" max="7683" width="15" style="194" customWidth="1"/>
    <col min="7684" max="7933" width="8.85546875" style="194"/>
    <col min="7934" max="7934" width="32" style="194" customWidth="1"/>
    <col min="7935" max="7939" width="15" style="194" customWidth="1"/>
    <col min="7940" max="8189" width="8.85546875" style="194"/>
    <col min="8190" max="8190" width="32" style="194" customWidth="1"/>
    <col min="8191" max="8195" width="15" style="194" customWidth="1"/>
    <col min="8196" max="8445" width="8.85546875" style="194"/>
    <col min="8446" max="8446" width="32" style="194" customWidth="1"/>
    <col min="8447" max="8451" width="15" style="194" customWidth="1"/>
    <col min="8452" max="8701" width="8.85546875" style="194"/>
    <col min="8702" max="8702" width="32" style="194" customWidth="1"/>
    <col min="8703" max="8707" width="15" style="194" customWidth="1"/>
    <col min="8708" max="8957" width="8.85546875" style="194"/>
    <col min="8958" max="8958" width="32" style="194" customWidth="1"/>
    <col min="8959" max="8963" width="15" style="194" customWidth="1"/>
    <col min="8964" max="9213" width="8.85546875" style="194"/>
    <col min="9214" max="9214" width="32" style="194" customWidth="1"/>
    <col min="9215" max="9219" width="15" style="194" customWidth="1"/>
    <col min="9220" max="9469" width="8.85546875" style="194"/>
    <col min="9470" max="9470" width="32" style="194" customWidth="1"/>
    <col min="9471" max="9475" width="15" style="194" customWidth="1"/>
    <col min="9476" max="9725" width="8.85546875" style="194"/>
    <col min="9726" max="9726" width="32" style="194" customWidth="1"/>
    <col min="9727" max="9731" width="15" style="194" customWidth="1"/>
    <col min="9732" max="9981" width="8.85546875" style="194"/>
    <col min="9982" max="9982" width="32" style="194" customWidth="1"/>
    <col min="9983" max="9987" width="15" style="194" customWidth="1"/>
    <col min="9988" max="10237" width="8.85546875" style="194"/>
    <col min="10238" max="10238" width="32" style="194" customWidth="1"/>
    <col min="10239" max="10243" width="15" style="194" customWidth="1"/>
    <col min="10244" max="10493" width="8.85546875" style="194"/>
    <col min="10494" max="10494" width="32" style="194" customWidth="1"/>
    <col min="10495" max="10499" width="15" style="194" customWidth="1"/>
    <col min="10500" max="10749" width="8.85546875" style="194"/>
    <col min="10750" max="10750" width="32" style="194" customWidth="1"/>
    <col min="10751" max="10755" width="15" style="194" customWidth="1"/>
    <col min="10756" max="11005" width="8.85546875" style="194"/>
    <col min="11006" max="11006" width="32" style="194" customWidth="1"/>
    <col min="11007" max="11011" width="15" style="194" customWidth="1"/>
    <col min="11012" max="11261" width="8.85546875" style="194"/>
    <col min="11262" max="11262" width="32" style="194" customWidth="1"/>
    <col min="11263" max="11267" width="15" style="194" customWidth="1"/>
    <col min="11268" max="11517" width="8.85546875" style="194"/>
    <col min="11518" max="11518" width="32" style="194" customWidth="1"/>
    <col min="11519" max="11523" width="15" style="194" customWidth="1"/>
    <col min="11524" max="11773" width="8.85546875" style="194"/>
    <col min="11774" max="11774" width="32" style="194" customWidth="1"/>
    <col min="11775" max="11779" width="15" style="194" customWidth="1"/>
    <col min="11780" max="12029" width="8.85546875" style="194"/>
    <col min="12030" max="12030" width="32" style="194" customWidth="1"/>
    <col min="12031" max="12035" width="15" style="194" customWidth="1"/>
    <col min="12036" max="12285" width="8.85546875" style="194"/>
    <col min="12286" max="12286" width="32" style="194" customWidth="1"/>
    <col min="12287" max="12291" width="15" style="194" customWidth="1"/>
    <col min="12292" max="12541" width="8.85546875" style="194"/>
    <col min="12542" max="12542" width="32" style="194" customWidth="1"/>
    <col min="12543" max="12547" width="15" style="194" customWidth="1"/>
    <col min="12548" max="12797" width="8.85546875" style="194"/>
    <col min="12798" max="12798" width="32" style="194" customWidth="1"/>
    <col min="12799" max="12803" width="15" style="194" customWidth="1"/>
    <col min="12804" max="13053" width="8.85546875" style="194"/>
    <col min="13054" max="13054" width="32" style="194" customWidth="1"/>
    <col min="13055" max="13059" width="15" style="194" customWidth="1"/>
    <col min="13060" max="13309" width="8.85546875" style="194"/>
    <col min="13310" max="13310" width="32" style="194" customWidth="1"/>
    <col min="13311" max="13315" width="15" style="194" customWidth="1"/>
    <col min="13316" max="13565" width="8.85546875" style="194"/>
    <col min="13566" max="13566" width="32" style="194" customWidth="1"/>
    <col min="13567" max="13571" width="15" style="194" customWidth="1"/>
    <col min="13572" max="13821" width="8.85546875" style="194"/>
    <col min="13822" max="13822" width="32" style="194" customWidth="1"/>
    <col min="13823" max="13827" width="15" style="194" customWidth="1"/>
    <col min="13828" max="14077" width="8.85546875" style="194"/>
    <col min="14078" max="14078" width="32" style="194" customWidth="1"/>
    <col min="14079" max="14083" width="15" style="194" customWidth="1"/>
    <col min="14084" max="14333" width="8.85546875" style="194"/>
    <col min="14334" max="14334" width="32" style="194" customWidth="1"/>
    <col min="14335" max="14339" width="15" style="194" customWidth="1"/>
    <col min="14340" max="14589" width="8.85546875" style="194"/>
    <col min="14590" max="14590" width="32" style="194" customWidth="1"/>
    <col min="14591" max="14595" width="15" style="194" customWidth="1"/>
    <col min="14596" max="14845" width="8.85546875" style="194"/>
    <col min="14846" max="14846" width="32" style="194" customWidth="1"/>
    <col min="14847" max="14851" width="15" style="194" customWidth="1"/>
    <col min="14852" max="15101" width="8.85546875" style="194"/>
    <col min="15102" max="15102" width="32" style="194" customWidth="1"/>
    <col min="15103" max="15107" width="15" style="194" customWidth="1"/>
    <col min="15108" max="15357" width="8.85546875" style="194"/>
    <col min="15358" max="15358" width="32" style="194" customWidth="1"/>
    <col min="15359" max="15363" width="15" style="194" customWidth="1"/>
    <col min="15364" max="15613" width="8.85546875" style="194"/>
    <col min="15614" max="15614" width="32" style="194" customWidth="1"/>
    <col min="15615" max="15619" width="15" style="194" customWidth="1"/>
    <col min="15620" max="15869" width="8.85546875" style="194"/>
    <col min="15870" max="15870" width="32" style="194" customWidth="1"/>
    <col min="15871" max="15875" width="15" style="194" customWidth="1"/>
    <col min="15876" max="16125" width="8.85546875" style="194"/>
    <col min="16126" max="16126" width="32" style="194" customWidth="1"/>
    <col min="16127" max="16131" width="15" style="194" customWidth="1"/>
    <col min="16132" max="16384" width="8.85546875" style="194"/>
  </cols>
  <sheetData>
    <row r="1" spans="1:14" s="147" customFormat="1" ht="16.899999999999999" customHeight="1">
      <c r="A1" s="143" t="s">
        <v>170</v>
      </c>
      <c r="B1" s="144"/>
      <c r="C1" s="145"/>
      <c r="D1" s="146"/>
      <c r="E1" s="145"/>
      <c r="F1" s="146"/>
    </row>
    <row r="2" spans="1:14" s="147" customFormat="1" ht="30" customHeight="1">
      <c r="A2" s="148"/>
      <c r="B2" s="149"/>
      <c r="C2" s="150" t="s">
        <v>153</v>
      </c>
      <c r="D2" s="150" t="s">
        <v>154</v>
      </c>
      <c r="E2" s="150" t="str">
        <f>+C2</f>
        <v>Limited Reviewed</v>
      </c>
      <c r="F2" s="151" t="str">
        <f>+D2</f>
        <v>Not Reviewed</v>
      </c>
    </row>
    <row r="3" spans="1:14" s="147" customFormat="1" ht="25.5" customHeight="1">
      <c r="A3" s="72" t="s">
        <v>47</v>
      </c>
      <c r="B3" s="152" t="s">
        <v>26</v>
      </c>
      <c r="C3" s="153" t="s">
        <v>171</v>
      </c>
      <c r="D3" s="153" t="s">
        <v>172</v>
      </c>
      <c r="E3" s="153" t="s">
        <v>163</v>
      </c>
      <c r="F3" s="127" t="s">
        <v>164</v>
      </c>
      <c r="I3" s="154"/>
      <c r="J3" s="154"/>
      <c r="K3" s="155"/>
      <c r="L3" s="156"/>
      <c r="M3" s="156"/>
      <c r="N3" s="156"/>
    </row>
    <row r="4" spans="1:14" s="147" customFormat="1" ht="10.5" customHeight="1">
      <c r="A4" s="157"/>
      <c r="B4" s="157"/>
      <c r="C4" s="158"/>
      <c r="D4" s="159"/>
      <c r="E4" s="158"/>
      <c r="F4" s="159"/>
      <c r="I4" s="154"/>
      <c r="J4" s="154"/>
      <c r="K4" s="155"/>
      <c r="L4" s="156"/>
      <c r="M4" s="156"/>
      <c r="N4" s="156"/>
    </row>
    <row r="5" spans="1:14" s="147" customFormat="1" ht="12.75">
      <c r="A5" s="160" t="s">
        <v>155</v>
      </c>
      <c r="B5" s="160"/>
      <c r="C5" s="113"/>
      <c r="D5" s="109"/>
      <c r="E5" s="113"/>
      <c r="F5" s="109"/>
      <c r="I5" s="154"/>
      <c r="J5" s="154"/>
      <c r="K5" s="155"/>
      <c r="L5" s="156"/>
      <c r="M5" s="156"/>
      <c r="N5" s="156"/>
    </row>
    <row r="6" spans="1:14" s="147" customFormat="1" ht="12.95" customHeight="1">
      <c r="A6" s="161" t="s">
        <v>28</v>
      </c>
      <c r="B6" s="109">
        <f>'[3]Gelir Tablosu'!B6</f>
        <v>18</v>
      </c>
      <c r="C6" s="162">
        <f>+'[1]Gelir Tablosu '!$C6</f>
        <v>26786744</v>
      </c>
      <c r="D6" s="163">
        <f>+'[1]Gelir Tablosu '!$D6</f>
        <v>10532602</v>
      </c>
      <c r="E6" s="162">
        <f>+'[1]Gelir Tablosu '!$E6</f>
        <v>15093915</v>
      </c>
      <c r="F6" s="162">
        <f>+'[1]Gelir Tablosu '!$F6</f>
        <v>5727306</v>
      </c>
      <c r="I6" s="154"/>
      <c r="J6" s="154"/>
      <c r="K6" s="164"/>
      <c r="L6" s="165"/>
      <c r="M6" s="165"/>
      <c r="N6" s="165"/>
    </row>
    <row r="7" spans="1:14" s="147" customFormat="1" ht="12.95" customHeight="1">
      <c r="A7" s="161" t="s">
        <v>17</v>
      </c>
      <c r="B7" s="109">
        <f>'[3]Gelir Tablosu'!B7</f>
        <v>18</v>
      </c>
      <c r="C7" s="162">
        <f>+'[1]Gelir Tablosu '!$C7</f>
        <v>-23201463</v>
      </c>
      <c r="D7" s="162">
        <f>+'[1]Gelir Tablosu '!$D7</f>
        <v>-9015394</v>
      </c>
      <c r="E7" s="162">
        <f>+'[1]Gelir Tablosu '!$E7</f>
        <v>-13343546</v>
      </c>
      <c r="F7" s="162">
        <f>+'[1]Gelir Tablosu '!$F7</f>
        <v>-5048454</v>
      </c>
      <c r="I7" s="154"/>
      <c r="J7" s="154"/>
      <c r="K7" s="166"/>
      <c r="L7" s="167"/>
      <c r="M7" s="167"/>
      <c r="N7" s="167"/>
    </row>
    <row r="8" spans="1:14" s="147" customFormat="1" ht="11.25" customHeight="1">
      <c r="A8" s="168"/>
      <c r="B8" s="127"/>
      <c r="C8" s="127"/>
      <c r="D8" s="119"/>
      <c r="E8" s="127"/>
      <c r="F8" s="119"/>
      <c r="I8" s="169"/>
      <c r="J8" s="169"/>
      <c r="K8" s="166"/>
      <c r="L8" s="167"/>
      <c r="M8" s="167"/>
      <c r="N8" s="167"/>
    </row>
    <row r="9" spans="1:14" s="147" customFormat="1" ht="12.75">
      <c r="A9" s="170" t="s">
        <v>68</v>
      </c>
      <c r="B9" s="171"/>
      <c r="C9" s="171">
        <f>+SUM(C6:C7)</f>
        <v>3585281</v>
      </c>
      <c r="D9" s="171">
        <f>+SUM(D6:D7)</f>
        <v>1517208</v>
      </c>
      <c r="E9" s="171">
        <f>+SUM(E6:E7)</f>
        <v>1750369</v>
      </c>
      <c r="F9" s="171">
        <f>+SUM(F6:F7)</f>
        <v>678852</v>
      </c>
      <c r="I9" s="166"/>
      <c r="J9" s="166"/>
      <c r="K9" s="172"/>
      <c r="L9" s="173"/>
      <c r="M9" s="173"/>
      <c r="N9" s="173"/>
    </row>
    <row r="10" spans="1:14" s="147" customFormat="1" ht="12.75" customHeight="1">
      <c r="A10" s="161"/>
      <c r="B10" s="109"/>
      <c r="C10" s="113"/>
      <c r="D10" s="109"/>
      <c r="E10" s="113"/>
      <c r="F10" s="109"/>
      <c r="I10" s="166"/>
      <c r="J10" s="166"/>
      <c r="K10" s="172"/>
      <c r="L10" s="173"/>
      <c r="M10" s="173"/>
      <c r="N10" s="173"/>
    </row>
    <row r="11" spans="1:14" s="147" customFormat="1" ht="12.95" customHeight="1">
      <c r="A11" s="161" t="s">
        <v>33</v>
      </c>
      <c r="B11" s="109">
        <f>'[3]Gelir Tablosu'!B11</f>
        <v>19</v>
      </c>
      <c r="C11" s="162">
        <f>+'[1]Gelir Tablosu '!$C11</f>
        <v>-441659</v>
      </c>
      <c r="D11" s="162">
        <f>+'[1]Gelir Tablosu '!$D11</f>
        <v>-232435</v>
      </c>
      <c r="E11" s="162">
        <f>+'[1]Gelir Tablosu '!$E11</f>
        <v>-275225</v>
      </c>
      <c r="F11" s="162">
        <f>+'[1]Gelir Tablosu '!$F11</f>
        <v>-115843</v>
      </c>
      <c r="I11" s="166"/>
      <c r="J11" s="166"/>
      <c r="K11" s="172"/>
      <c r="L11" s="173"/>
      <c r="M11" s="173"/>
      <c r="N11" s="173"/>
    </row>
    <row r="12" spans="1:14" s="147" customFormat="1" ht="12.95" customHeight="1">
      <c r="A12" s="161" t="s">
        <v>18</v>
      </c>
      <c r="B12" s="109">
        <f>'[3]Gelir Tablosu'!B12</f>
        <v>19</v>
      </c>
      <c r="C12" s="162">
        <f>+'[1]Gelir Tablosu '!$C12</f>
        <v>-309260</v>
      </c>
      <c r="D12" s="162">
        <f>+'[1]Gelir Tablosu '!$D12</f>
        <v>-139213</v>
      </c>
      <c r="E12" s="162">
        <f>+'[1]Gelir Tablosu '!$E12</f>
        <v>-188107</v>
      </c>
      <c r="F12" s="162">
        <f>+'[1]Gelir Tablosu '!$F12</f>
        <v>-74375</v>
      </c>
      <c r="I12" s="174"/>
      <c r="J12" s="174"/>
      <c r="K12" s="172"/>
      <c r="L12" s="173"/>
      <c r="M12" s="173"/>
      <c r="N12" s="173"/>
    </row>
    <row r="13" spans="1:14" s="147" customFormat="1" ht="12.95" customHeight="1">
      <c r="A13" s="161" t="s">
        <v>34</v>
      </c>
      <c r="B13" s="109">
        <f>'[3]Gelir Tablosu'!B13</f>
        <v>19</v>
      </c>
      <c r="C13" s="162">
        <f>+'[1]Gelir Tablosu '!$C13</f>
        <v>-274316</v>
      </c>
      <c r="D13" s="162">
        <f>+'[1]Gelir Tablosu '!$D13</f>
        <v>-144797</v>
      </c>
      <c r="E13" s="162">
        <f>+'[1]Gelir Tablosu '!$E13</f>
        <v>-204185</v>
      </c>
      <c r="F13" s="162">
        <f>+'[1]Gelir Tablosu '!$F13</f>
        <v>-83056</v>
      </c>
      <c r="I13" s="174"/>
      <c r="J13" s="174"/>
      <c r="K13" s="172"/>
      <c r="L13" s="173"/>
      <c r="M13" s="173"/>
      <c r="N13" s="173"/>
    </row>
    <row r="14" spans="1:14" s="147" customFormat="1" ht="12.95" customHeight="1">
      <c r="A14" s="175" t="s">
        <v>35</v>
      </c>
      <c r="B14" s="109">
        <f>'[3]Gelir Tablosu'!B14</f>
        <v>21</v>
      </c>
      <c r="C14" s="13">
        <f>+'[1]Gelir Tablosu '!$C14</f>
        <v>601796</v>
      </c>
      <c r="D14" s="13">
        <f>+'[1]Gelir Tablosu '!$D14</f>
        <v>220536</v>
      </c>
      <c r="E14" s="13">
        <f>+'[1]Gelir Tablosu '!$E14</f>
        <v>333074</v>
      </c>
      <c r="F14" s="13">
        <f>+'[1]Gelir Tablosu '!$F14</f>
        <v>116016</v>
      </c>
      <c r="I14" s="166"/>
      <c r="J14" s="166"/>
      <c r="K14" s="172"/>
      <c r="L14" s="173"/>
      <c r="M14" s="173"/>
      <c r="N14" s="173"/>
    </row>
    <row r="15" spans="1:14" s="147" customFormat="1" ht="12.95" customHeight="1">
      <c r="A15" s="175" t="s">
        <v>36</v>
      </c>
      <c r="B15" s="109">
        <f>'[3]Gelir Tablosu'!B15</f>
        <v>21</v>
      </c>
      <c r="C15" s="162">
        <f>+'[1]Gelir Tablosu '!$C15</f>
        <v>-359602</v>
      </c>
      <c r="D15" s="162">
        <f>+'[1]Gelir Tablosu '!$D15</f>
        <v>-139715</v>
      </c>
      <c r="E15" s="162">
        <f>+'[1]Gelir Tablosu '!$E15</f>
        <v>-151408</v>
      </c>
      <c r="F15" s="162">
        <f>+'[1]Gelir Tablosu '!$F15</f>
        <v>-50732</v>
      </c>
      <c r="I15" s="176"/>
      <c r="J15" s="176"/>
      <c r="K15" s="172"/>
      <c r="L15" s="173"/>
      <c r="M15" s="173"/>
      <c r="N15" s="173"/>
    </row>
    <row r="16" spans="1:14" s="147" customFormat="1" ht="12" customHeight="1">
      <c r="A16" s="168"/>
      <c r="B16" s="127"/>
      <c r="C16" s="127"/>
      <c r="D16" s="119"/>
      <c r="E16" s="127"/>
      <c r="F16" s="119"/>
      <c r="I16" s="166"/>
      <c r="J16" s="166"/>
      <c r="K16" s="172"/>
      <c r="L16" s="173"/>
      <c r="M16" s="173"/>
      <c r="N16" s="173"/>
    </row>
    <row r="17" spans="1:14" s="147" customFormat="1" ht="12.75">
      <c r="A17" s="170" t="s">
        <v>69</v>
      </c>
      <c r="B17" s="122"/>
      <c r="C17" s="171">
        <f>+SUM(C9:C15)</f>
        <v>2802240</v>
      </c>
      <c r="D17" s="171">
        <f>+SUM(D9:D15)</f>
        <v>1081584</v>
      </c>
      <c r="E17" s="171">
        <f>+SUM(E9:E15)</f>
        <v>1264518</v>
      </c>
      <c r="F17" s="171">
        <f>+SUM(F9:F15)</f>
        <v>470862</v>
      </c>
      <c r="I17" s="174"/>
      <c r="J17" s="174"/>
      <c r="K17" s="172"/>
      <c r="L17" s="173"/>
      <c r="M17" s="173"/>
      <c r="N17" s="173"/>
    </row>
    <row r="18" spans="1:14" s="147" customFormat="1" ht="11.25" customHeight="1">
      <c r="A18" s="161"/>
      <c r="B18" s="109"/>
      <c r="C18" s="113"/>
      <c r="D18" s="109"/>
      <c r="E18" s="113"/>
      <c r="F18" s="109"/>
      <c r="I18" s="174"/>
      <c r="J18" s="174"/>
      <c r="K18" s="166"/>
      <c r="L18" s="167"/>
      <c r="M18" s="167"/>
      <c r="N18" s="167"/>
    </row>
    <row r="19" spans="1:14" s="147" customFormat="1" ht="11.25" customHeight="1">
      <c r="A19" s="161" t="s">
        <v>70</v>
      </c>
      <c r="B19" s="109">
        <f>'[3]Gelir Tablosu'!B19</f>
        <v>29</v>
      </c>
      <c r="C19" s="162">
        <f>+'[1]Gelir Tablosu '!$C19</f>
        <v>2464</v>
      </c>
      <c r="D19" s="163">
        <f>+'[1]Gelir Tablosu '!$D19</f>
        <v>0</v>
      </c>
      <c r="E19" s="162">
        <f>+'[1]Gelir Tablosu '!$E19</f>
        <v>1172</v>
      </c>
      <c r="F19" s="163">
        <f>+'[1]Gelir Tablosu '!$F19</f>
        <v>0</v>
      </c>
      <c r="I19" s="174"/>
      <c r="J19" s="174"/>
      <c r="K19" s="172"/>
      <c r="L19" s="167"/>
      <c r="M19" s="173"/>
      <c r="N19" s="173"/>
    </row>
    <row r="20" spans="1:14" s="147" customFormat="1" ht="12.95" customHeight="1">
      <c r="A20" s="161" t="s">
        <v>71</v>
      </c>
      <c r="B20" s="109">
        <f>'[3]Gelir Tablosu'!B20</f>
        <v>29</v>
      </c>
      <c r="C20" s="162">
        <f>+'[1]Gelir Tablosu '!$C20</f>
        <v>-1466</v>
      </c>
      <c r="D20" s="163">
        <f>+'[1]Gelir Tablosu '!$D20</f>
        <v>-1466</v>
      </c>
      <c r="E20" s="162">
        <f>+'[1]Gelir Tablosu '!$E20</f>
        <v>-728</v>
      </c>
      <c r="F20" s="162">
        <f>+'[1]Gelir Tablosu '!$F20</f>
        <v>-442</v>
      </c>
      <c r="I20" s="174"/>
      <c r="J20" s="174"/>
      <c r="K20" s="172"/>
      <c r="L20" s="177"/>
      <c r="M20" s="177"/>
      <c r="N20" s="177"/>
    </row>
    <row r="21" spans="1:14" s="147" customFormat="1" ht="12.75" hidden="1">
      <c r="A21" s="44" t="s">
        <v>128</v>
      </c>
      <c r="B21" s="109">
        <v>32</v>
      </c>
      <c r="C21" s="162">
        <f>+'[1]Gelir Tablosu '!$C21</f>
        <v>0</v>
      </c>
      <c r="D21" s="163">
        <f>+'[1]Gelir Tablosu '!$D21</f>
        <v>0</v>
      </c>
      <c r="E21" s="162">
        <f>+'[1]Gelir Tablosu '!$E21</f>
        <v>0</v>
      </c>
      <c r="F21" s="162">
        <f>+'[1]Gelir Tablosu '!$F21</f>
        <v>0</v>
      </c>
      <c r="I21" s="174"/>
      <c r="J21" s="174"/>
      <c r="K21" s="172"/>
      <c r="L21" s="177"/>
      <c r="M21" s="177"/>
      <c r="N21" s="177"/>
    </row>
    <row r="22" spans="1:14" s="147" customFormat="1" ht="12.95" hidden="1" customHeight="1">
      <c r="A22" s="44" t="s">
        <v>129</v>
      </c>
      <c r="B22" s="109"/>
      <c r="C22" s="162"/>
      <c r="D22" s="163"/>
      <c r="E22" s="162"/>
      <c r="F22" s="162"/>
      <c r="I22" s="174"/>
      <c r="J22" s="174"/>
      <c r="K22" s="172"/>
      <c r="L22" s="177"/>
      <c r="M22" s="177"/>
      <c r="N22" s="177"/>
    </row>
    <row r="23" spans="1:14" s="147" customFormat="1" ht="12" customHeight="1">
      <c r="A23" s="161"/>
      <c r="B23" s="119"/>
      <c r="C23" s="127"/>
      <c r="D23" s="119"/>
      <c r="E23" s="127"/>
      <c r="F23" s="119"/>
      <c r="I23" s="174"/>
      <c r="J23" s="174"/>
      <c r="K23" s="173"/>
      <c r="L23" s="173"/>
      <c r="M23" s="173"/>
      <c r="N23" s="173"/>
    </row>
    <row r="24" spans="1:14" s="147" customFormat="1" ht="12.75">
      <c r="A24" s="170" t="s">
        <v>156</v>
      </c>
      <c r="B24" s="122"/>
      <c r="C24" s="171">
        <f>+SUM(C17:C21)</f>
        <v>2803238</v>
      </c>
      <c r="D24" s="171">
        <f>+SUM(D17:D21)</f>
        <v>1080118</v>
      </c>
      <c r="E24" s="171">
        <f>+SUM(E17:E21)</f>
        <v>1264962</v>
      </c>
      <c r="F24" s="171">
        <f>+SUM(F17:F21)</f>
        <v>470420</v>
      </c>
      <c r="I24" s="166"/>
      <c r="J24" s="166"/>
      <c r="K24" s="172"/>
      <c r="L24" s="173"/>
      <c r="M24" s="173"/>
      <c r="N24" s="173"/>
    </row>
    <row r="25" spans="1:14" s="147" customFormat="1" ht="12.75">
      <c r="A25" s="178"/>
      <c r="B25" s="113"/>
      <c r="C25" s="113"/>
      <c r="D25" s="109"/>
      <c r="E25" s="113"/>
      <c r="F25" s="109"/>
      <c r="I25" s="176"/>
      <c r="J25" s="176"/>
      <c r="K25" s="172"/>
      <c r="L25" s="173"/>
      <c r="M25" s="173"/>
      <c r="N25" s="173"/>
    </row>
    <row r="26" spans="1:14" s="147" customFormat="1" ht="12.95" customHeight="1">
      <c r="A26" s="161" t="s">
        <v>73</v>
      </c>
      <c r="B26" s="179">
        <f>'[3]Gelir Tablosu'!B24</f>
        <v>22</v>
      </c>
      <c r="C26" s="180">
        <f>+'[1]Gelir Tablosu '!$C25</f>
        <v>1279414</v>
      </c>
      <c r="D26" s="180">
        <f>+'[1]Gelir Tablosu '!$D25</f>
        <v>508840</v>
      </c>
      <c r="E26" s="180">
        <f>+'[1]Gelir Tablosu '!$E25</f>
        <v>436259</v>
      </c>
      <c r="F26" s="180">
        <f>+'[1]Gelir Tablosu '!$F25</f>
        <v>235210</v>
      </c>
      <c r="I26" s="166"/>
      <c r="J26" s="166"/>
      <c r="K26" s="172"/>
      <c r="L26" s="173"/>
      <c r="M26" s="173"/>
      <c r="N26" s="173"/>
    </row>
    <row r="27" spans="1:14" s="147" customFormat="1" ht="12.95" customHeight="1">
      <c r="A27" s="161" t="s">
        <v>72</v>
      </c>
      <c r="B27" s="179">
        <f>'[3]Gelir Tablosu'!B25</f>
        <v>23</v>
      </c>
      <c r="C27" s="181">
        <f>+'[1]Gelir Tablosu '!$C26</f>
        <v>-1290127</v>
      </c>
      <c r="D27" s="181">
        <f>+'[1]Gelir Tablosu '!$D26</f>
        <v>-613612</v>
      </c>
      <c r="E27" s="181">
        <f>+'[1]Gelir Tablosu '!$E26</f>
        <v>-809429</v>
      </c>
      <c r="F27" s="181">
        <f>+'[1]Gelir Tablosu '!$F26</f>
        <v>-425687</v>
      </c>
      <c r="I27" s="182"/>
      <c r="J27" s="182"/>
      <c r="K27" s="172"/>
      <c r="L27" s="173"/>
      <c r="M27" s="173"/>
      <c r="N27" s="173"/>
    </row>
    <row r="28" spans="1:14" s="147" customFormat="1">
      <c r="A28" s="183"/>
      <c r="B28" s="109"/>
      <c r="C28" s="184"/>
      <c r="D28" s="185"/>
      <c r="E28" s="186"/>
      <c r="F28" s="187"/>
      <c r="I28" s="174"/>
      <c r="J28" s="174"/>
      <c r="K28" s="173"/>
      <c r="L28" s="173"/>
      <c r="M28" s="173"/>
      <c r="N28" s="173"/>
    </row>
    <row r="29" spans="1:14" s="147" customFormat="1" ht="12" customHeight="1">
      <c r="A29" s="170" t="s">
        <v>157</v>
      </c>
      <c r="B29" s="188"/>
      <c r="C29" s="189">
        <f>+SUM(C24:C27)</f>
        <v>2792525</v>
      </c>
      <c r="D29" s="189">
        <f>+SUM(D24:D27)</f>
        <v>975346</v>
      </c>
      <c r="E29" s="189">
        <f>+SUM(E24:E27)</f>
        <v>891792</v>
      </c>
      <c r="F29" s="189">
        <f>+SUM(F24:F27)</f>
        <v>279943</v>
      </c>
      <c r="I29" s="166"/>
      <c r="J29" s="166"/>
      <c r="K29" s="172"/>
      <c r="L29" s="173"/>
      <c r="M29" s="173"/>
      <c r="N29" s="173"/>
    </row>
    <row r="30" spans="1:14" s="147" customFormat="1" ht="12.75">
      <c r="A30" s="160"/>
      <c r="B30" s="131"/>
      <c r="C30" s="186"/>
      <c r="D30" s="187"/>
      <c r="E30" s="190"/>
      <c r="F30" s="130"/>
      <c r="I30" s="176"/>
      <c r="J30" s="176"/>
      <c r="K30" s="166"/>
      <c r="L30" s="167"/>
      <c r="M30" s="167"/>
      <c r="N30" s="167"/>
    </row>
    <row r="31" spans="1:14" s="147" customFormat="1">
      <c r="A31" s="160" t="s">
        <v>158</v>
      </c>
      <c r="B31" s="113"/>
      <c r="C31" s="191">
        <f>+SUM(C32:C33)</f>
        <v>26052</v>
      </c>
      <c r="D31" s="191">
        <f>+SUM(D32:D33)</f>
        <v>23857</v>
      </c>
      <c r="E31" s="191">
        <f>+SUM(E32:E33)</f>
        <v>17645</v>
      </c>
      <c r="F31" s="191">
        <f>+SUM(F32:F33)</f>
        <v>65</v>
      </c>
      <c r="J31" s="192"/>
      <c r="K31" s="192"/>
    </row>
    <row r="32" spans="1:14" s="147" customFormat="1" ht="12.95" customHeight="1">
      <c r="A32" s="193" t="s">
        <v>159</v>
      </c>
      <c r="B32" s="109">
        <f>'[3]Gelir Tablosu'!B30</f>
        <v>24</v>
      </c>
      <c r="C32" s="162">
        <f>+'[1]Gelir Tablosu '!$C31</f>
        <v>-25929</v>
      </c>
      <c r="D32" s="162">
        <f>+'[1]Gelir Tablosu '!$D31</f>
        <v>-13028</v>
      </c>
      <c r="E32" s="162">
        <f>+'[1]Gelir Tablosu '!$E31</f>
        <v>-4025</v>
      </c>
      <c r="F32" s="162">
        <f>+'[1]Gelir Tablosu '!$F31</f>
        <v>632</v>
      </c>
      <c r="J32" s="192"/>
      <c r="K32" s="192"/>
    </row>
    <row r="33" spans="1:11" ht="12.95" customHeight="1">
      <c r="A33" s="193" t="s">
        <v>160</v>
      </c>
      <c r="B33" s="109">
        <f>'[3]Gelir Tablosu'!B31</f>
        <v>24</v>
      </c>
      <c r="C33" s="162">
        <f>+'[1]Gelir Tablosu '!$C32</f>
        <v>51981</v>
      </c>
      <c r="D33" s="162">
        <f>+'[1]Gelir Tablosu '!$D32</f>
        <v>36885</v>
      </c>
      <c r="E33" s="162">
        <f>+'[1]Gelir Tablosu '!$E32</f>
        <v>21670</v>
      </c>
      <c r="F33" s="162">
        <f>+'[1]Gelir Tablosu '!$F32</f>
        <v>-567</v>
      </c>
      <c r="J33" s="192"/>
      <c r="K33" s="192"/>
    </row>
    <row r="34" spans="1:11">
      <c r="A34" s="125"/>
      <c r="C34" s="184"/>
      <c r="D34" s="185"/>
      <c r="J34" s="192"/>
      <c r="K34" s="192"/>
    </row>
    <row r="35" spans="1:11">
      <c r="A35" s="170" t="s">
        <v>161</v>
      </c>
      <c r="B35" s="197"/>
      <c r="C35" s="171">
        <f>+C29+C32+C33</f>
        <v>2818577</v>
      </c>
      <c r="D35" s="171">
        <f>+D29+D32+D33</f>
        <v>999203</v>
      </c>
      <c r="E35" s="171">
        <f>+E29+E32+E33</f>
        <v>909437</v>
      </c>
      <c r="F35" s="171">
        <f>+F29+F32+F33</f>
        <v>280008</v>
      </c>
      <c r="J35" s="192"/>
      <c r="K35" s="192"/>
    </row>
    <row r="36" spans="1:11">
      <c r="A36" s="170"/>
      <c r="J36" s="192"/>
      <c r="K36" s="192"/>
    </row>
    <row r="37" spans="1:11" s="201" customFormat="1" ht="16.5" customHeight="1" thickBot="1">
      <c r="A37" s="198" t="s">
        <v>74</v>
      </c>
      <c r="B37" s="199">
        <f>'[3]Gelir Tablosu'!B35</f>
        <v>25</v>
      </c>
      <c r="C37" s="200" t="str">
        <f>+'[1]Gelir Tablosu '!$C$36</f>
        <v>8,03 Kr</v>
      </c>
      <c r="D37" s="200" t="str">
        <f>+'[1]Gelir Tablosu '!$D$36</f>
        <v>2,85 Kr</v>
      </c>
      <c r="E37" s="200" t="str">
        <f>+'[1]Gelir Tablosu '!$E$36</f>
        <v>2,59 Kr</v>
      </c>
      <c r="F37" s="200" t="str">
        <f>+'[1]Gelir Tablosu '!$F$36</f>
        <v>0,80 Kr</v>
      </c>
      <c r="J37" s="192"/>
      <c r="K37" s="192"/>
    </row>
    <row r="38" spans="1:11" ht="12.75" thickTop="1">
      <c r="J38" s="192"/>
      <c r="K38" s="192"/>
    </row>
  </sheetData>
  <pageMargins left="0.70866141732283472" right="0.70866141732283472" top="0.74803149606299213" bottom="0.74803149606299213" header="0.31496062992125984" footer="0.31496062992125984"/>
  <pageSetup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S27"/>
  <sheetViews>
    <sheetView showGridLines="0" view="pageBreakPreview" zoomScaleNormal="80" zoomScaleSheetLayoutView="100" workbookViewId="0">
      <selection activeCell="D11" sqref="D11"/>
    </sheetView>
  </sheetViews>
  <sheetFormatPr defaultColWidth="8.85546875" defaultRowHeight="12"/>
  <cols>
    <col min="1" max="1" width="62" style="203" customWidth="1"/>
    <col min="2" max="2" width="13.7109375" style="247" customWidth="1"/>
    <col min="3" max="3" width="20.28515625" style="247" customWidth="1"/>
    <col min="4" max="4" width="19.85546875" style="247" customWidth="1"/>
    <col min="5" max="5" width="20.28515625" style="248" customWidth="1"/>
    <col min="6" max="6" width="20.28515625" style="247" customWidth="1"/>
    <col min="7" max="7" width="10.28515625" style="202" bestFit="1" customWidth="1"/>
    <col min="8" max="8" width="10" style="202" bestFit="1" customWidth="1"/>
    <col min="9" max="9" width="63" style="203" bestFit="1" customWidth="1"/>
    <col min="10" max="10" width="5.7109375" style="203" bestFit="1" customWidth="1"/>
    <col min="11" max="14" width="15.42578125" style="203" bestFit="1" customWidth="1"/>
    <col min="15" max="15" width="4.85546875" style="203" bestFit="1" customWidth="1"/>
    <col min="16" max="241" width="8.85546875" style="203"/>
    <col min="242" max="242" width="37.42578125" style="203" customWidth="1"/>
    <col min="243" max="243" width="13.42578125" style="203" customWidth="1"/>
    <col min="244" max="247" width="15" style="203" customWidth="1"/>
    <col min="248" max="497" width="8.85546875" style="203"/>
    <col min="498" max="498" width="37.42578125" style="203" customWidth="1"/>
    <col min="499" max="499" width="13.42578125" style="203" customWidth="1"/>
    <col min="500" max="503" width="15" style="203" customWidth="1"/>
    <col min="504" max="753" width="8.85546875" style="203"/>
    <col min="754" max="754" width="37.42578125" style="203" customWidth="1"/>
    <col min="755" max="755" width="13.42578125" style="203" customWidth="1"/>
    <col min="756" max="759" width="15" style="203" customWidth="1"/>
    <col min="760" max="1009" width="8.85546875" style="203"/>
    <col min="1010" max="1010" width="37.42578125" style="203" customWidth="1"/>
    <col min="1011" max="1011" width="13.42578125" style="203" customWidth="1"/>
    <col min="1012" max="1015" width="15" style="203" customWidth="1"/>
    <col min="1016" max="1265" width="8.85546875" style="203"/>
    <col min="1266" max="1266" width="37.42578125" style="203" customWidth="1"/>
    <col min="1267" max="1267" width="13.42578125" style="203" customWidth="1"/>
    <col min="1268" max="1271" width="15" style="203" customWidth="1"/>
    <col min="1272" max="1521" width="8.85546875" style="203"/>
    <col min="1522" max="1522" width="37.42578125" style="203" customWidth="1"/>
    <col min="1523" max="1523" width="13.42578125" style="203" customWidth="1"/>
    <col min="1524" max="1527" width="15" style="203" customWidth="1"/>
    <col min="1528" max="1777" width="8.85546875" style="203"/>
    <col min="1778" max="1778" width="37.42578125" style="203" customWidth="1"/>
    <col min="1779" max="1779" width="13.42578125" style="203" customWidth="1"/>
    <col min="1780" max="1783" width="15" style="203" customWidth="1"/>
    <col min="1784" max="2033" width="8.85546875" style="203"/>
    <col min="2034" max="2034" width="37.42578125" style="203" customWidth="1"/>
    <col min="2035" max="2035" width="13.42578125" style="203" customWidth="1"/>
    <col min="2036" max="2039" width="15" style="203" customWidth="1"/>
    <col min="2040" max="2289" width="8.85546875" style="203"/>
    <col min="2290" max="2290" width="37.42578125" style="203" customWidth="1"/>
    <col min="2291" max="2291" width="13.42578125" style="203" customWidth="1"/>
    <col min="2292" max="2295" width="15" style="203" customWidth="1"/>
    <col min="2296" max="2545" width="8.85546875" style="203"/>
    <col min="2546" max="2546" width="37.42578125" style="203" customWidth="1"/>
    <col min="2547" max="2547" width="13.42578125" style="203" customWidth="1"/>
    <col min="2548" max="2551" width="15" style="203" customWidth="1"/>
    <col min="2552" max="2801" width="8.85546875" style="203"/>
    <col min="2802" max="2802" width="37.42578125" style="203" customWidth="1"/>
    <col min="2803" max="2803" width="13.42578125" style="203" customWidth="1"/>
    <col min="2804" max="2807" width="15" style="203" customWidth="1"/>
    <col min="2808" max="3057" width="8.85546875" style="203"/>
    <col min="3058" max="3058" width="37.42578125" style="203" customWidth="1"/>
    <col min="3059" max="3059" width="13.42578125" style="203" customWidth="1"/>
    <col min="3060" max="3063" width="15" style="203" customWidth="1"/>
    <col min="3064" max="3313" width="8.85546875" style="203"/>
    <col min="3314" max="3314" width="37.42578125" style="203" customWidth="1"/>
    <col min="3315" max="3315" width="13.42578125" style="203" customWidth="1"/>
    <col min="3316" max="3319" width="15" style="203" customWidth="1"/>
    <col min="3320" max="3569" width="8.85546875" style="203"/>
    <col min="3570" max="3570" width="37.42578125" style="203" customWidth="1"/>
    <col min="3571" max="3571" width="13.42578125" style="203" customWidth="1"/>
    <col min="3572" max="3575" width="15" style="203" customWidth="1"/>
    <col min="3576" max="3825" width="8.85546875" style="203"/>
    <col min="3826" max="3826" width="37.42578125" style="203" customWidth="1"/>
    <col min="3827" max="3827" width="13.42578125" style="203" customWidth="1"/>
    <col min="3828" max="3831" width="15" style="203" customWidth="1"/>
    <col min="3832" max="4081" width="8.85546875" style="203"/>
    <col min="4082" max="4082" width="37.42578125" style="203" customWidth="1"/>
    <col min="4083" max="4083" width="13.42578125" style="203" customWidth="1"/>
    <col min="4084" max="4087" width="15" style="203" customWidth="1"/>
    <col min="4088" max="4337" width="8.85546875" style="203"/>
    <col min="4338" max="4338" width="37.42578125" style="203" customWidth="1"/>
    <col min="4339" max="4339" width="13.42578125" style="203" customWidth="1"/>
    <col min="4340" max="4343" width="15" style="203" customWidth="1"/>
    <col min="4344" max="4593" width="8.85546875" style="203"/>
    <col min="4594" max="4594" width="37.42578125" style="203" customWidth="1"/>
    <col min="4595" max="4595" width="13.42578125" style="203" customWidth="1"/>
    <col min="4596" max="4599" width="15" style="203" customWidth="1"/>
    <col min="4600" max="4849" width="8.85546875" style="203"/>
    <col min="4850" max="4850" width="37.42578125" style="203" customWidth="1"/>
    <col min="4851" max="4851" width="13.42578125" style="203" customWidth="1"/>
    <col min="4852" max="4855" width="15" style="203" customWidth="1"/>
    <col min="4856" max="5105" width="8.85546875" style="203"/>
    <col min="5106" max="5106" width="37.42578125" style="203" customWidth="1"/>
    <col min="5107" max="5107" width="13.42578125" style="203" customWidth="1"/>
    <col min="5108" max="5111" width="15" style="203" customWidth="1"/>
    <col min="5112" max="5361" width="8.85546875" style="203"/>
    <col min="5362" max="5362" width="37.42578125" style="203" customWidth="1"/>
    <col min="5363" max="5363" width="13.42578125" style="203" customWidth="1"/>
    <col min="5364" max="5367" width="15" style="203" customWidth="1"/>
    <col min="5368" max="5617" width="8.85546875" style="203"/>
    <col min="5618" max="5618" width="37.42578125" style="203" customWidth="1"/>
    <col min="5619" max="5619" width="13.42578125" style="203" customWidth="1"/>
    <col min="5620" max="5623" width="15" style="203" customWidth="1"/>
    <col min="5624" max="5873" width="8.85546875" style="203"/>
    <col min="5874" max="5874" width="37.42578125" style="203" customWidth="1"/>
    <col min="5875" max="5875" width="13.42578125" style="203" customWidth="1"/>
    <col min="5876" max="5879" width="15" style="203" customWidth="1"/>
    <col min="5880" max="6129" width="8.85546875" style="203"/>
    <col min="6130" max="6130" width="37.42578125" style="203" customWidth="1"/>
    <col min="6131" max="6131" width="13.42578125" style="203" customWidth="1"/>
    <col min="6132" max="6135" width="15" style="203" customWidth="1"/>
    <col min="6136" max="6385" width="8.85546875" style="203"/>
    <col min="6386" max="6386" width="37.42578125" style="203" customWidth="1"/>
    <col min="6387" max="6387" width="13.42578125" style="203" customWidth="1"/>
    <col min="6388" max="6391" width="15" style="203" customWidth="1"/>
    <col min="6392" max="6641" width="8.85546875" style="203"/>
    <col min="6642" max="6642" width="37.42578125" style="203" customWidth="1"/>
    <col min="6643" max="6643" width="13.42578125" style="203" customWidth="1"/>
    <col min="6644" max="6647" width="15" style="203" customWidth="1"/>
    <col min="6648" max="6897" width="8.85546875" style="203"/>
    <col min="6898" max="6898" width="37.42578125" style="203" customWidth="1"/>
    <col min="6899" max="6899" width="13.42578125" style="203" customWidth="1"/>
    <col min="6900" max="6903" width="15" style="203" customWidth="1"/>
    <col min="6904" max="7153" width="8.85546875" style="203"/>
    <col min="7154" max="7154" width="37.42578125" style="203" customWidth="1"/>
    <col min="7155" max="7155" width="13.42578125" style="203" customWidth="1"/>
    <col min="7156" max="7159" width="15" style="203" customWidth="1"/>
    <col min="7160" max="7409" width="8.85546875" style="203"/>
    <col min="7410" max="7410" width="37.42578125" style="203" customWidth="1"/>
    <col min="7411" max="7411" width="13.42578125" style="203" customWidth="1"/>
    <col min="7412" max="7415" width="15" style="203" customWidth="1"/>
    <col min="7416" max="7665" width="8.85546875" style="203"/>
    <col min="7666" max="7666" width="37.42578125" style="203" customWidth="1"/>
    <col min="7667" max="7667" width="13.42578125" style="203" customWidth="1"/>
    <col min="7668" max="7671" width="15" style="203" customWidth="1"/>
    <col min="7672" max="7921" width="8.85546875" style="203"/>
    <col min="7922" max="7922" width="37.42578125" style="203" customWidth="1"/>
    <col min="7923" max="7923" width="13.42578125" style="203" customWidth="1"/>
    <col min="7924" max="7927" width="15" style="203" customWidth="1"/>
    <col min="7928" max="8177" width="8.85546875" style="203"/>
    <col min="8178" max="8178" width="37.42578125" style="203" customWidth="1"/>
    <col min="8179" max="8179" width="13.42578125" style="203" customWidth="1"/>
    <col min="8180" max="8183" width="15" style="203" customWidth="1"/>
    <col min="8184" max="8433" width="8.85546875" style="203"/>
    <col min="8434" max="8434" width="37.42578125" style="203" customWidth="1"/>
    <col min="8435" max="8435" width="13.42578125" style="203" customWidth="1"/>
    <col min="8436" max="8439" width="15" style="203" customWidth="1"/>
    <col min="8440" max="8689" width="8.85546875" style="203"/>
    <col min="8690" max="8690" width="37.42578125" style="203" customWidth="1"/>
    <col min="8691" max="8691" width="13.42578125" style="203" customWidth="1"/>
    <col min="8692" max="8695" width="15" style="203" customWidth="1"/>
    <col min="8696" max="8945" width="8.85546875" style="203"/>
    <col min="8946" max="8946" width="37.42578125" style="203" customWidth="1"/>
    <col min="8947" max="8947" width="13.42578125" style="203" customWidth="1"/>
    <col min="8948" max="8951" width="15" style="203" customWidth="1"/>
    <col min="8952" max="9201" width="8.85546875" style="203"/>
    <col min="9202" max="9202" width="37.42578125" style="203" customWidth="1"/>
    <col min="9203" max="9203" width="13.42578125" style="203" customWidth="1"/>
    <col min="9204" max="9207" width="15" style="203" customWidth="1"/>
    <col min="9208" max="9457" width="8.85546875" style="203"/>
    <col min="9458" max="9458" width="37.42578125" style="203" customWidth="1"/>
    <col min="9459" max="9459" width="13.42578125" style="203" customWidth="1"/>
    <col min="9460" max="9463" width="15" style="203" customWidth="1"/>
    <col min="9464" max="9713" width="8.85546875" style="203"/>
    <col min="9714" max="9714" width="37.42578125" style="203" customWidth="1"/>
    <col min="9715" max="9715" width="13.42578125" style="203" customWidth="1"/>
    <col min="9716" max="9719" width="15" style="203" customWidth="1"/>
    <col min="9720" max="9969" width="8.85546875" style="203"/>
    <col min="9970" max="9970" width="37.42578125" style="203" customWidth="1"/>
    <col min="9971" max="9971" width="13.42578125" style="203" customWidth="1"/>
    <col min="9972" max="9975" width="15" style="203" customWidth="1"/>
    <col min="9976" max="10225" width="8.85546875" style="203"/>
    <col min="10226" max="10226" width="37.42578125" style="203" customWidth="1"/>
    <col min="10227" max="10227" width="13.42578125" style="203" customWidth="1"/>
    <col min="10228" max="10231" width="15" style="203" customWidth="1"/>
    <col min="10232" max="10481" width="8.85546875" style="203"/>
    <col min="10482" max="10482" width="37.42578125" style="203" customWidth="1"/>
    <col min="10483" max="10483" width="13.42578125" style="203" customWidth="1"/>
    <col min="10484" max="10487" width="15" style="203" customWidth="1"/>
    <col min="10488" max="10737" width="8.85546875" style="203"/>
    <col min="10738" max="10738" width="37.42578125" style="203" customWidth="1"/>
    <col min="10739" max="10739" width="13.42578125" style="203" customWidth="1"/>
    <col min="10740" max="10743" width="15" style="203" customWidth="1"/>
    <col min="10744" max="10993" width="8.85546875" style="203"/>
    <col min="10994" max="10994" width="37.42578125" style="203" customWidth="1"/>
    <col min="10995" max="10995" width="13.42578125" style="203" customWidth="1"/>
    <col min="10996" max="10999" width="15" style="203" customWidth="1"/>
    <col min="11000" max="11249" width="8.85546875" style="203"/>
    <col min="11250" max="11250" width="37.42578125" style="203" customWidth="1"/>
    <col min="11251" max="11251" width="13.42578125" style="203" customWidth="1"/>
    <col min="11252" max="11255" width="15" style="203" customWidth="1"/>
    <col min="11256" max="11505" width="8.85546875" style="203"/>
    <col min="11506" max="11506" width="37.42578125" style="203" customWidth="1"/>
    <col min="11507" max="11507" width="13.42578125" style="203" customWidth="1"/>
    <col min="11508" max="11511" width="15" style="203" customWidth="1"/>
    <col min="11512" max="11761" width="8.85546875" style="203"/>
    <col min="11762" max="11762" width="37.42578125" style="203" customWidth="1"/>
    <col min="11763" max="11763" width="13.42578125" style="203" customWidth="1"/>
    <col min="11764" max="11767" width="15" style="203" customWidth="1"/>
    <col min="11768" max="12017" width="8.85546875" style="203"/>
    <col min="12018" max="12018" width="37.42578125" style="203" customWidth="1"/>
    <col min="12019" max="12019" width="13.42578125" style="203" customWidth="1"/>
    <col min="12020" max="12023" width="15" style="203" customWidth="1"/>
    <col min="12024" max="12273" width="8.85546875" style="203"/>
    <col min="12274" max="12274" width="37.42578125" style="203" customWidth="1"/>
    <col min="12275" max="12275" width="13.42578125" style="203" customWidth="1"/>
    <col min="12276" max="12279" width="15" style="203" customWidth="1"/>
    <col min="12280" max="12529" width="8.85546875" style="203"/>
    <col min="12530" max="12530" width="37.42578125" style="203" customWidth="1"/>
    <col min="12531" max="12531" width="13.42578125" style="203" customWidth="1"/>
    <col min="12532" max="12535" width="15" style="203" customWidth="1"/>
    <col min="12536" max="12785" width="8.85546875" style="203"/>
    <col min="12786" max="12786" width="37.42578125" style="203" customWidth="1"/>
    <col min="12787" max="12787" width="13.42578125" style="203" customWidth="1"/>
    <col min="12788" max="12791" width="15" style="203" customWidth="1"/>
    <col min="12792" max="13041" width="8.85546875" style="203"/>
    <col min="13042" max="13042" width="37.42578125" style="203" customWidth="1"/>
    <col min="13043" max="13043" width="13.42578125" style="203" customWidth="1"/>
    <col min="13044" max="13047" width="15" style="203" customWidth="1"/>
    <col min="13048" max="13297" width="8.85546875" style="203"/>
    <col min="13298" max="13298" width="37.42578125" style="203" customWidth="1"/>
    <col min="13299" max="13299" width="13.42578125" style="203" customWidth="1"/>
    <col min="13300" max="13303" width="15" style="203" customWidth="1"/>
    <col min="13304" max="13553" width="8.85546875" style="203"/>
    <col min="13554" max="13554" width="37.42578125" style="203" customWidth="1"/>
    <col min="13555" max="13555" width="13.42578125" style="203" customWidth="1"/>
    <col min="13556" max="13559" width="15" style="203" customWidth="1"/>
    <col min="13560" max="13809" width="8.85546875" style="203"/>
    <col min="13810" max="13810" width="37.42578125" style="203" customWidth="1"/>
    <col min="13811" max="13811" width="13.42578125" style="203" customWidth="1"/>
    <col min="13812" max="13815" width="15" style="203" customWidth="1"/>
    <col min="13816" max="14065" width="8.85546875" style="203"/>
    <col min="14066" max="14066" width="37.42578125" style="203" customWidth="1"/>
    <col min="14067" max="14067" width="13.42578125" style="203" customWidth="1"/>
    <col min="14068" max="14071" width="15" style="203" customWidth="1"/>
    <col min="14072" max="14321" width="8.85546875" style="203"/>
    <col min="14322" max="14322" width="37.42578125" style="203" customWidth="1"/>
    <col min="14323" max="14323" width="13.42578125" style="203" customWidth="1"/>
    <col min="14324" max="14327" width="15" style="203" customWidth="1"/>
    <col min="14328" max="14577" width="8.85546875" style="203"/>
    <col min="14578" max="14578" width="37.42578125" style="203" customWidth="1"/>
    <col min="14579" max="14579" width="13.42578125" style="203" customWidth="1"/>
    <col min="14580" max="14583" width="15" style="203" customWidth="1"/>
    <col min="14584" max="14833" width="8.85546875" style="203"/>
    <col min="14834" max="14834" width="37.42578125" style="203" customWidth="1"/>
    <col min="14835" max="14835" width="13.42578125" style="203" customWidth="1"/>
    <col min="14836" max="14839" width="15" style="203" customWidth="1"/>
    <col min="14840" max="15089" width="8.85546875" style="203"/>
    <col min="15090" max="15090" width="37.42578125" style="203" customWidth="1"/>
    <col min="15091" max="15091" width="13.42578125" style="203" customWidth="1"/>
    <col min="15092" max="15095" width="15" style="203" customWidth="1"/>
    <col min="15096" max="15345" width="8.85546875" style="203"/>
    <col min="15346" max="15346" width="37.42578125" style="203" customWidth="1"/>
    <col min="15347" max="15347" width="13.42578125" style="203" customWidth="1"/>
    <col min="15348" max="15351" width="15" style="203" customWidth="1"/>
    <col min="15352" max="15601" width="8.85546875" style="203"/>
    <col min="15602" max="15602" width="37.42578125" style="203" customWidth="1"/>
    <col min="15603" max="15603" width="13.42578125" style="203" customWidth="1"/>
    <col min="15604" max="15607" width="15" style="203" customWidth="1"/>
    <col min="15608" max="15857" width="8.85546875" style="203"/>
    <col min="15858" max="15858" width="37.42578125" style="203" customWidth="1"/>
    <col min="15859" max="15859" width="13.42578125" style="203" customWidth="1"/>
    <col min="15860" max="15863" width="15" style="203" customWidth="1"/>
    <col min="15864" max="16113" width="8.85546875" style="203"/>
    <col min="16114" max="16114" width="37.42578125" style="203" customWidth="1"/>
    <col min="16115" max="16115" width="13.42578125" style="203" customWidth="1"/>
    <col min="16116" max="16119" width="15" style="203" customWidth="1"/>
    <col min="16120" max="16384" width="8.85546875" style="203"/>
  </cols>
  <sheetData>
    <row r="1" spans="1:15" ht="21.6" customHeight="1">
      <c r="A1" s="260" t="s">
        <v>173</v>
      </c>
      <c r="B1" s="260"/>
      <c r="C1" s="260"/>
      <c r="D1" s="260"/>
      <c r="E1" s="260"/>
      <c r="F1" s="260"/>
    </row>
    <row r="2" spans="1:15" ht="38.25" customHeight="1">
      <c r="A2" s="204"/>
      <c r="B2" s="205"/>
      <c r="C2" s="206" t="str">
        <f>+'Profit or Loss '!C2</f>
        <v>Limited Reviewed</v>
      </c>
      <c r="D2" s="206" t="str">
        <f>+'Profit or Loss '!D2</f>
        <v>Not Reviewed</v>
      </c>
      <c r="E2" s="206" t="str">
        <f>+'Profit or Loss '!E2</f>
        <v>Limited Reviewed</v>
      </c>
      <c r="F2" s="206" t="str">
        <f>+'Profit or Loss '!F2</f>
        <v>Not Reviewed</v>
      </c>
      <c r="I2" s="207"/>
      <c r="J2" s="207"/>
      <c r="K2" s="208"/>
      <c r="L2" s="208"/>
      <c r="M2" s="208"/>
      <c r="N2" s="208"/>
      <c r="O2" s="207"/>
    </row>
    <row r="3" spans="1:15" ht="28.5" customHeight="1">
      <c r="A3" s="72" t="s">
        <v>47</v>
      </c>
      <c r="B3" s="249" t="s">
        <v>26</v>
      </c>
      <c r="C3" s="209" t="str">
        <f>+'Profit or Loss '!C3</f>
        <v>1 January-
30 June 2021</v>
      </c>
      <c r="D3" s="209" t="str">
        <f>+'Profit or Loss '!D3</f>
        <v>1 April-
30 June 2021</v>
      </c>
      <c r="E3" s="209" t="str">
        <f>+'Profit or Loss '!E3</f>
        <v>1 January-
30 June 2020</v>
      </c>
      <c r="F3" s="209" t="str">
        <f>+'Profit or Loss '!F3</f>
        <v>1 April-
30 June 2020</v>
      </c>
      <c r="I3" s="207"/>
      <c r="J3" s="207"/>
      <c r="K3" s="208"/>
      <c r="L3" s="208"/>
      <c r="M3" s="208"/>
      <c r="N3" s="208"/>
      <c r="O3" s="207"/>
    </row>
    <row r="4" spans="1:15" ht="12.75">
      <c r="A4" s="210"/>
      <c r="B4" s="151"/>
      <c r="C4" s="151"/>
      <c r="D4" s="211"/>
      <c r="E4" s="151"/>
      <c r="F4" s="211"/>
      <c r="G4" s="212"/>
      <c r="H4" s="212"/>
      <c r="I4" s="207"/>
      <c r="J4" s="207"/>
      <c r="K4" s="213"/>
      <c r="L4" s="213"/>
      <c r="M4" s="213"/>
      <c r="N4" s="213"/>
      <c r="O4" s="207"/>
    </row>
    <row r="5" spans="1:15" ht="12.75">
      <c r="A5" s="48" t="s">
        <v>75</v>
      </c>
      <c r="B5" s="127"/>
      <c r="C5" s="214">
        <f>+'[1]Gelir Tablosu '!C34</f>
        <v>2818577</v>
      </c>
      <c r="D5" s="214">
        <f>+'[1]Gelir Tablosu '!D34</f>
        <v>999203</v>
      </c>
      <c r="E5" s="214">
        <f>+'[1]Gelir Tablosu '!E34</f>
        <v>909437</v>
      </c>
      <c r="F5" s="214">
        <f>+'[1]Gelir Tablosu '!F34</f>
        <v>280008</v>
      </c>
      <c r="I5" s="207"/>
      <c r="J5" s="213"/>
      <c r="K5" s="215"/>
      <c r="L5" s="215"/>
      <c r="M5" s="215"/>
      <c r="N5" s="215"/>
      <c r="O5" s="207"/>
    </row>
    <row r="6" spans="1:15" ht="12.75">
      <c r="A6" s="160"/>
      <c r="B6" s="113"/>
      <c r="C6" s="113"/>
      <c r="D6" s="109"/>
      <c r="E6" s="113"/>
      <c r="F6" s="109"/>
      <c r="I6" s="216"/>
      <c r="J6" s="207"/>
      <c r="K6" s="207"/>
      <c r="L6" s="207"/>
      <c r="M6" s="207"/>
      <c r="N6" s="207"/>
      <c r="O6" s="207"/>
    </row>
    <row r="7" spans="1:15" ht="12.75">
      <c r="A7" s="74" t="s">
        <v>134</v>
      </c>
      <c r="B7" s="113"/>
      <c r="C7" s="113"/>
      <c r="D7" s="109"/>
      <c r="E7" s="113"/>
      <c r="F7" s="109"/>
      <c r="I7" s="217"/>
      <c r="J7" s="207"/>
      <c r="K7" s="207"/>
      <c r="L7" s="207"/>
      <c r="M7" s="207"/>
      <c r="N7" s="207"/>
      <c r="O7" s="207"/>
    </row>
    <row r="8" spans="1:15" ht="12.75">
      <c r="A8" s="161"/>
      <c r="B8" s="113"/>
      <c r="C8" s="109"/>
      <c r="D8" s="109"/>
      <c r="E8" s="109"/>
      <c r="F8" s="109"/>
      <c r="I8" s="216"/>
      <c r="J8" s="216"/>
      <c r="K8" s="218"/>
      <c r="L8" s="218"/>
      <c r="M8" s="219"/>
      <c r="N8" s="219"/>
      <c r="O8" s="207"/>
    </row>
    <row r="9" spans="1:15" ht="12.75">
      <c r="A9" s="74" t="s">
        <v>76</v>
      </c>
      <c r="B9" s="109"/>
      <c r="C9" s="109"/>
      <c r="D9" s="109"/>
      <c r="E9" s="109"/>
      <c r="F9" s="109"/>
      <c r="I9" s="217"/>
      <c r="J9" s="207"/>
      <c r="K9" s="207"/>
      <c r="L9" s="207"/>
      <c r="M9" s="207"/>
      <c r="N9" s="207"/>
      <c r="O9" s="207"/>
    </row>
    <row r="10" spans="1:15" ht="12.75">
      <c r="A10" s="44" t="s">
        <v>135</v>
      </c>
      <c r="B10" s="220">
        <v>17</v>
      </c>
      <c r="C10" s="221">
        <f>+'[1]Kapsamlı Gelir Tablosu '!$C$10</f>
        <v>-16517</v>
      </c>
      <c r="D10" s="221">
        <f>+'[1]Kapsamlı Gelir Tablosu '!$D$10</f>
        <v>-20578</v>
      </c>
      <c r="E10" s="221">
        <f>+'[1]Kapsamlı Gelir Tablosu '!$E$10</f>
        <v>-3380</v>
      </c>
      <c r="F10" s="221">
        <f>+'[1]Kapsamlı Gelir Tablosu '!$F$10</f>
        <v>-9681</v>
      </c>
      <c r="I10" s="217"/>
      <c r="J10" s="207"/>
      <c r="K10" s="207"/>
      <c r="L10" s="207"/>
      <c r="M10" s="207"/>
      <c r="N10" s="207"/>
      <c r="O10" s="207"/>
    </row>
    <row r="11" spans="1:15" ht="24">
      <c r="A11" s="79" t="s">
        <v>136</v>
      </c>
      <c r="B11" s="220">
        <v>17</v>
      </c>
      <c r="C11" s="221">
        <f>+'[1]Kapsamlı Gelir Tablosu '!$C11</f>
        <v>-5680</v>
      </c>
      <c r="D11" s="221">
        <f>+'[1]Kapsamlı Gelir Tablosu '!$D11</f>
        <v>-11937</v>
      </c>
      <c r="E11" s="224">
        <f>+'[1]Kapsamlı Gelir Tablosu '!$E11</f>
        <v>-1301</v>
      </c>
      <c r="F11" s="224">
        <f>+'[1]Kapsamlı Gelir Tablosu '!$F11</f>
        <v>6474</v>
      </c>
      <c r="I11" s="216"/>
      <c r="J11" s="216"/>
      <c r="K11" s="216"/>
      <c r="L11" s="216"/>
      <c r="M11" s="225"/>
      <c r="N11" s="225"/>
      <c r="O11" s="207"/>
    </row>
    <row r="12" spans="1:15" ht="12" customHeight="1">
      <c r="A12" s="222"/>
      <c r="B12" s="220"/>
      <c r="C12" s="223"/>
      <c r="D12" s="223"/>
      <c r="E12" s="223"/>
      <c r="F12" s="223"/>
      <c r="I12" s="216"/>
      <c r="J12" s="216"/>
      <c r="K12" s="216"/>
      <c r="L12" s="216"/>
      <c r="M12" s="225"/>
      <c r="N12" s="225"/>
      <c r="O12" s="207"/>
    </row>
    <row r="13" spans="1:15" ht="12.75">
      <c r="A13" s="74" t="s">
        <v>77</v>
      </c>
      <c r="B13" s="220"/>
      <c r="C13" s="223"/>
      <c r="D13" s="223"/>
      <c r="E13" s="223"/>
      <c r="F13" s="223"/>
      <c r="I13" s="217"/>
      <c r="J13" s="207"/>
      <c r="K13" s="207"/>
      <c r="L13" s="207"/>
      <c r="M13" s="207"/>
      <c r="N13" s="207"/>
      <c r="O13" s="207"/>
    </row>
    <row r="14" spans="1:15" ht="12.75">
      <c r="A14" s="44" t="s">
        <v>137</v>
      </c>
      <c r="B14" s="226">
        <v>17</v>
      </c>
      <c r="C14" s="224">
        <f>+'[1]Kapsamlı Gelir Tablosu '!$C$14</f>
        <v>3303</v>
      </c>
      <c r="D14" s="224">
        <f>+'[1]Kapsamlı Gelir Tablosu '!$D$14</f>
        <v>4115</v>
      </c>
      <c r="E14" s="224">
        <f>+'[1]Kapsamlı Gelir Tablosu '!$E$14</f>
        <v>676</v>
      </c>
      <c r="F14" s="224">
        <f>+'[1]Kapsamlı Gelir Tablosu '!$F$14</f>
        <v>1936</v>
      </c>
      <c r="I14" s="216"/>
      <c r="J14" s="207"/>
      <c r="K14" s="207"/>
      <c r="L14" s="207"/>
      <c r="M14" s="207"/>
      <c r="N14" s="207"/>
      <c r="O14" s="207"/>
    </row>
    <row r="15" spans="1:15" ht="24">
      <c r="A15" s="80" t="s">
        <v>124</v>
      </c>
      <c r="B15" s="227">
        <v>17</v>
      </c>
      <c r="C15" s="228">
        <f>+'[1]Kapsamlı Gelir Tablosu '!$C$15</f>
        <v>284</v>
      </c>
      <c r="D15" s="228">
        <f>+'[1]Kapsamlı Gelir Tablosu '!$D$15</f>
        <v>597</v>
      </c>
      <c r="E15" s="228">
        <f>+'[1]Kapsamlı Gelir Tablosu '!$E$15</f>
        <v>65</v>
      </c>
      <c r="F15" s="228">
        <f>+'[1]Kapsamlı Gelir Tablosu '!$F$15</f>
        <v>-324</v>
      </c>
      <c r="I15" s="216"/>
      <c r="J15" s="207"/>
      <c r="K15" s="207"/>
      <c r="L15" s="207"/>
      <c r="M15" s="207"/>
      <c r="N15" s="207"/>
      <c r="O15" s="207"/>
    </row>
    <row r="16" spans="1:15" ht="12.75">
      <c r="A16" s="161"/>
      <c r="B16" s="220"/>
      <c r="C16" s="221"/>
      <c r="D16" s="221"/>
      <c r="E16" s="221"/>
      <c r="F16" s="221"/>
      <c r="I16" s="216"/>
      <c r="J16" s="216"/>
      <c r="K16" s="218"/>
      <c r="L16" s="218"/>
      <c r="M16" s="219"/>
      <c r="N16" s="219"/>
      <c r="O16" s="207"/>
    </row>
    <row r="17" spans="1:19" ht="12.75">
      <c r="A17" s="74" t="s">
        <v>78</v>
      </c>
      <c r="B17" s="220"/>
      <c r="C17" s="221"/>
      <c r="D17" s="221"/>
      <c r="E17" s="221"/>
      <c r="F17" s="221"/>
      <c r="I17" s="216"/>
      <c r="J17" s="207"/>
      <c r="K17" s="207"/>
      <c r="L17" s="207"/>
      <c r="M17" s="207"/>
      <c r="N17" s="207"/>
      <c r="O17" s="207"/>
    </row>
    <row r="18" spans="1:19" s="230" customFormat="1" ht="12.75">
      <c r="A18" s="81" t="s">
        <v>138</v>
      </c>
      <c r="B18" s="220">
        <v>17</v>
      </c>
      <c r="C18" s="221">
        <f>+'[1]Kapsamlı Gelir Tablosu '!$C$18</f>
        <v>-459002</v>
      </c>
      <c r="D18" s="221">
        <f>+'[1]Kapsamlı Gelir Tablosu '!$D$18</f>
        <v>-83898</v>
      </c>
      <c r="E18" s="221">
        <f>+'[1]Kapsamlı Gelir Tablosu '!$E$18</f>
        <v>-406021</v>
      </c>
      <c r="F18" s="221">
        <f>+'[1]Kapsamlı Gelir Tablosu '!$F$18</f>
        <v>-180979</v>
      </c>
      <c r="G18" s="202"/>
      <c r="H18" s="202"/>
      <c r="I18" s="216"/>
      <c r="J18" s="216"/>
      <c r="K18" s="218"/>
      <c r="L18" s="218"/>
      <c r="M18" s="219"/>
      <c r="N18" s="219"/>
      <c r="O18" s="207"/>
      <c r="P18" s="203"/>
      <c r="Q18" s="203"/>
      <c r="R18" s="203"/>
      <c r="S18" s="203"/>
    </row>
    <row r="19" spans="1:19" s="230" customFormat="1" ht="12.75">
      <c r="A19" s="229"/>
      <c r="B19" s="220"/>
      <c r="C19" s="221"/>
      <c r="D19" s="221"/>
      <c r="E19" s="221"/>
      <c r="F19" s="221"/>
      <c r="G19" s="202"/>
      <c r="H19" s="202"/>
      <c r="I19" s="216"/>
      <c r="J19" s="216"/>
      <c r="K19" s="218"/>
      <c r="L19" s="218"/>
      <c r="M19" s="219"/>
      <c r="N19" s="219"/>
      <c r="O19" s="207"/>
      <c r="P19" s="203"/>
      <c r="Q19" s="203"/>
      <c r="R19" s="203"/>
      <c r="S19" s="203"/>
    </row>
    <row r="20" spans="1:19" s="230" customFormat="1" ht="12.75">
      <c r="A20" s="82" t="s">
        <v>79</v>
      </c>
      <c r="B20" s="220"/>
      <c r="C20" s="221"/>
      <c r="D20" s="221"/>
      <c r="E20" s="221"/>
      <c r="F20" s="221"/>
      <c r="G20" s="202"/>
      <c r="H20" s="202"/>
      <c r="I20" s="217"/>
      <c r="J20" s="207"/>
      <c r="K20" s="207"/>
      <c r="L20" s="207"/>
      <c r="M20" s="207"/>
      <c r="N20" s="207"/>
      <c r="O20" s="207"/>
      <c r="P20" s="203"/>
      <c r="Q20" s="203"/>
      <c r="R20" s="203"/>
      <c r="S20" s="203"/>
    </row>
    <row r="21" spans="1:19" s="230" customFormat="1" ht="12.75">
      <c r="A21" s="83" t="s">
        <v>80</v>
      </c>
      <c r="B21" s="227">
        <v>17</v>
      </c>
      <c r="C21" s="228">
        <f>+'[1]Kapsamlı Gelir Tablosu '!$C$21</f>
        <v>102128</v>
      </c>
      <c r="D21" s="228">
        <f>+'[1]Kapsamlı Gelir Tablosu '!$D$21</f>
        <v>29530</v>
      </c>
      <c r="E21" s="228">
        <f>+'[1]Kapsamlı Gelir Tablosu '!$E$21</f>
        <v>80275</v>
      </c>
      <c r="F21" s="228">
        <f>+'[1]Kapsamlı Gelir Tablosu '!$F$21</f>
        <v>35145</v>
      </c>
      <c r="G21" s="202"/>
      <c r="H21" s="202"/>
      <c r="I21" s="216"/>
      <c r="J21" s="207"/>
      <c r="K21" s="207"/>
      <c r="L21" s="207"/>
      <c r="M21" s="207"/>
      <c r="N21" s="207"/>
      <c r="O21" s="207"/>
      <c r="P21" s="203"/>
      <c r="Q21" s="203"/>
      <c r="R21" s="203"/>
      <c r="S21" s="203"/>
    </row>
    <row r="22" spans="1:19" s="230" customFormat="1">
      <c r="A22" s="231"/>
      <c r="B22" s="220"/>
      <c r="G22" s="212"/>
      <c r="H22" s="212"/>
      <c r="I22" s="216"/>
      <c r="J22" s="216"/>
      <c r="K22" s="218"/>
      <c r="L22" s="218"/>
      <c r="M22" s="219"/>
      <c r="N22" s="219"/>
      <c r="O22" s="219"/>
      <c r="P22" s="203"/>
      <c r="Q22" s="203"/>
      <c r="R22" s="203"/>
      <c r="S22" s="203"/>
    </row>
    <row r="23" spans="1:19" ht="12.75">
      <c r="A23" s="48" t="s">
        <v>125</v>
      </c>
      <c r="B23" s="127"/>
      <c r="C23" s="232">
        <f>+SUM(C10:C21)</f>
        <v>-375484</v>
      </c>
      <c r="D23" s="232">
        <f>+SUM(D10:D21)</f>
        <v>-82171</v>
      </c>
      <c r="E23" s="232">
        <f>+SUM(E10:E21)</f>
        <v>-329686</v>
      </c>
      <c r="F23" s="232">
        <f>+SUM(F10:F21)</f>
        <v>-147429</v>
      </c>
      <c r="I23" s="216"/>
      <c r="J23" s="207"/>
      <c r="K23" s="207"/>
      <c r="L23" s="207"/>
      <c r="M23" s="207"/>
      <c r="N23" s="207"/>
      <c r="O23" s="207"/>
    </row>
    <row r="24" spans="1:19" ht="12.75">
      <c r="A24" s="233"/>
      <c r="B24" s="131"/>
      <c r="C24" s="129"/>
      <c r="D24" s="129"/>
      <c r="E24" s="129"/>
      <c r="F24" s="129"/>
      <c r="I24" s="217"/>
      <c r="J24" s="207"/>
      <c r="K24" s="234"/>
      <c r="L24" s="234"/>
      <c r="M24" s="235"/>
      <c r="N24" s="235"/>
      <c r="O24" s="207"/>
    </row>
    <row r="25" spans="1:19" ht="18.75" customHeight="1" thickBot="1">
      <c r="A25" s="53" t="s">
        <v>19</v>
      </c>
      <c r="B25" s="236"/>
      <c r="C25" s="237">
        <f>+C5+C23</f>
        <v>2443093</v>
      </c>
      <c r="D25" s="237">
        <f>+D5+D23</f>
        <v>917032</v>
      </c>
      <c r="E25" s="237">
        <f>+E5+E23</f>
        <v>579751</v>
      </c>
      <c r="F25" s="237">
        <f>+F5+F23</f>
        <v>132579</v>
      </c>
      <c r="I25" s="216"/>
      <c r="J25" s="207"/>
      <c r="K25" s="207"/>
      <c r="L25" s="207"/>
      <c r="M25" s="207"/>
      <c r="N25" s="207"/>
      <c r="O25" s="207"/>
    </row>
    <row r="26" spans="1:19" ht="13.5" thickTop="1">
      <c r="A26" s="238"/>
      <c r="B26" s="239"/>
      <c r="C26" s="239"/>
      <c r="D26" s="239"/>
      <c r="E26" s="240"/>
      <c r="F26" s="239"/>
      <c r="I26" s="217"/>
      <c r="J26" s="207"/>
      <c r="K26" s="234"/>
      <c r="L26" s="234"/>
      <c r="M26" s="235"/>
      <c r="N26" s="235"/>
      <c r="O26" s="207"/>
    </row>
    <row r="27" spans="1:19" ht="12.75">
      <c r="A27" s="241"/>
      <c r="B27" s="242"/>
      <c r="C27" s="242"/>
      <c r="D27" s="242"/>
      <c r="E27" s="243"/>
      <c r="F27" s="242"/>
      <c r="I27" s="244"/>
      <c r="J27" s="207"/>
      <c r="K27" s="245"/>
      <c r="L27" s="245"/>
      <c r="M27" s="246"/>
      <c r="N27" s="246"/>
      <c r="O27" s="207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J27"/>
  <sheetViews>
    <sheetView showGridLines="0" view="pageBreakPreview" zoomScale="85" zoomScaleNormal="100" zoomScaleSheetLayoutView="85" workbookViewId="0">
      <selection activeCell="A18" sqref="A18:XFD18"/>
    </sheetView>
  </sheetViews>
  <sheetFormatPr defaultColWidth="9.140625" defaultRowHeight="12"/>
  <cols>
    <col min="1" max="1" width="34.7109375" style="3" customWidth="1"/>
    <col min="2" max="4" width="14" style="3" customWidth="1"/>
    <col min="5" max="5" width="18.5703125" style="3" customWidth="1"/>
    <col min="6" max="6" width="15.28515625" style="3" customWidth="1"/>
    <col min="7" max="7" width="2" style="3" customWidth="1"/>
    <col min="8" max="8" width="20.5703125" style="3" customWidth="1"/>
    <col min="9" max="9" width="16.42578125" style="3" customWidth="1"/>
    <col min="10" max="10" width="13.85546875" style="3" bestFit="1" customWidth="1"/>
    <col min="11" max="11" width="13.28515625" style="3" customWidth="1"/>
    <col min="12" max="12" width="14.7109375" style="23" customWidth="1"/>
    <col min="13" max="13" width="9.140625" style="3"/>
    <col min="14" max="14" width="28.7109375" style="3" bestFit="1" customWidth="1"/>
    <col min="15" max="16384" width="9.140625" style="3"/>
  </cols>
  <sheetData>
    <row r="1" spans="1:36" ht="25.9" customHeight="1">
      <c r="A1" s="78" t="s">
        <v>177</v>
      </c>
      <c r="B1" s="78"/>
      <c r="C1" s="78"/>
      <c r="D1" s="78"/>
      <c r="E1" s="78"/>
      <c r="F1" s="84"/>
      <c r="G1" s="84"/>
      <c r="H1" s="84"/>
      <c r="I1" s="84"/>
      <c r="J1" s="84"/>
      <c r="K1" s="84"/>
      <c r="L1" s="85"/>
    </row>
    <row r="2" spans="1:36" ht="76.5" customHeight="1">
      <c r="A2" s="4"/>
      <c r="B2" s="4"/>
      <c r="C2" s="4"/>
      <c r="D2" s="4"/>
      <c r="E2" s="261" t="s">
        <v>133</v>
      </c>
      <c r="F2" s="261"/>
      <c r="G2" s="86"/>
      <c r="H2" s="73" t="s">
        <v>144</v>
      </c>
      <c r="I2" s="87"/>
      <c r="J2" s="262" t="s">
        <v>117</v>
      </c>
      <c r="K2" s="262"/>
      <c r="L2" s="88"/>
    </row>
    <row r="3" spans="1:36" s="11" customFormat="1" ht="81.75" customHeight="1">
      <c r="A3" s="89" t="s">
        <v>47</v>
      </c>
      <c r="B3" s="73" t="s">
        <v>81</v>
      </c>
      <c r="C3" s="73" t="s">
        <v>31</v>
      </c>
      <c r="D3" s="73" t="s">
        <v>82</v>
      </c>
      <c r="E3" s="90" t="s">
        <v>139</v>
      </c>
      <c r="F3" s="90" t="s">
        <v>37</v>
      </c>
      <c r="G3" s="90"/>
      <c r="H3" s="90" t="s">
        <v>145</v>
      </c>
      <c r="I3" s="90" t="s">
        <v>83</v>
      </c>
      <c r="J3" s="73" t="s">
        <v>140</v>
      </c>
      <c r="K3" s="73" t="s">
        <v>84</v>
      </c>
      <c r="L3" s="73" t="s">
        <v>85</v>
      </c>
      <c r="N3" s="3"/>
    </row>
    <row r="4" spans="1:36" s="10" customFormat="1" ht="25.5" customHeight="1">
      <c r="A4" s="91" t="s">
        <v>166</v>
      </c>
      <c r="B4" s="92">
        <f>+'[1]Özkaynak Değişim Tablosu'!B4</f>
        <v>350910</v>
      </c>
      <c r="C4" s="92">
        <f>+'[1]Özkaynak Değişim Tablosu'!C4</f>
        <v>27920</v>
      </c>
      <c r="D4" s="92">
        <f>+'[1]Özkaynak Değişim Tablosu'!D4</f>
        <v>8</v>
      </c>
      <c r="E4" s="92">
        <f>+'[1]Özkaynak Değişim Tablosu'!E4</f>
        <v>20309</v>
      </c>
      <c r="F4" s="92">
        <f>+'[1]Özkaynak Değişim Tablosu'!F4</f>
        <v>-2060</v>
      </c>
      <c r="G4" s="92"/>
      <c r="H4" s="92">
        <f>+'[1]Özkaynak Değişim Tablosu'!H4</f>
        <v>-705427</v>
      </c>
      <c r="I4" s="92">
        <f>+'[1]Özkaynak Değişim Tablosu'!I4</f>
        <v>302764</v>
      </c>
      <c r="J4" s="92">
        <f>+'[1]Özkaynak Değişim Tablosu'!J4</f>
        <v>2711013</v>
      </c>
      <c r="K4" s="92">
        <f>+'[1]Özkaynak Değişim Tablosu'!K4</f>
        <v>1959484</v>
      </c>
      <c r="L4" s="92">
        <f>+SUM(B4:K4)</f>
        <v>4664921</v>
      </c>
      <c r="N4" s="3"/>
    </row>
    <row r="5" spans="1:36">
      <c r="A5" s="44"/>
      <c r="B5" s="75"/>
      <c r="C5" s="75"/>
      <c r="D5" s="75"/>
      <c r="E5" s="75"/>
      <c r="F5" s="75"/>
      <c r="G5" s="75"/>
      <c r="H5" s="75"/>
      <c r="I5" s="75"/>
      <c r="J5" s="93"/>
      <c r="K5" s="93"/>
      <c r="L5" s="75"/>
      <c r="N5" s="11"/>
    </row>
    <row r="6" spans="1:36">
      <c r="A6" s="44" t="s">
        <v>86</v>
      </c>
      <c r="B6" s="94">
        <f>+'[1]Özkaynak Değişim Tablosu'!B6</f>
        <v>0</v>
      </c>
      <c r="C6" s="94">
        <f>+'[1]Özkaynak Değişim Tablosu'!C6</f>
        <v>0</v>
      </c>
      <c r="D6" s="94">
        <f>+'[1]Özkaynak Değişim Tablosu'!D6</f>
        <v>0</v>
      </c>
      <c r="E6" s="94">
        <f>+'[1]Özkaynak Değişim Tablosu'!E6</f>
        <v>0</v>
      </c>
      <c r="F6" s="94">
        <f>+'[1]Özkaynak Değişim Tablosu'!F6</f>
        <v>0</v>
      </c>
      <c r="G6" s="94"/>
      <c r="H6" s="94">
        <f>+'[1]Özkaynak Değişim Tablosu'!H6</f>
        <v>0</v>
      </c>
      <c r="I6" s="94">
        <f>+'[1]Özkaynak Değişim Tablosu'!I6</f>
        <v>0</v>
      </c>
      <c r="J6" s="94">
        <f>+'[1]Özkaynak Değişim Tablosu'!J6</f>
        <v>0</v>
      </c>
      <c r="K6" s="94">
        <f>+'[1]Özkaynak Değişim Tablosu'!K6</f>
        <v>909437</v>
      </c>
      <c r="L6" s="94">
        <f>+SUM(B6:K6)</f>
        <v>909437</v>
      </c>
      <c r="N6" s="10"/>
    </row>
    <row r="7" spans="1:36">
      <c r="A7" s="77" t="s">
        <v>87</v>
      </c>
      <c r="B7" s="95">
        <f>+'[1]Özkaynak Değişim Tablosu'!B7</f>
        <v>0</v>
      </c>
      <c r="C7" s="95">
        <f>+'[1]Özkaynak Değişim Tablosu'!C7</f>
        <v>0</v>
      </c>
      <c r="D7" s="95">
        <f>+'[1]Özkaynak Değişim Tablosu'!D7</f>
        <v>0</v>
      </c>
      <c r="E7" s="95">
        <f>+'[1]Özkaynak Değişim Tablosu'!E7</f>
        <v>-1236</v>
      </c>
      <c r="F7" s="95">
        <f>+'[1]Özkaynak Değişim Tablosu'!F7</f>
        <v>-2704</v>
      </c>
      <c r="G7" s="95"/>
      <c r="H7" s="95">
        <f>+'[1]Özkaynak Değişim Tablosu'!H7</f>
        <v>-325746</v>
      </c>
      <c r="I7" s="95">
        <f>+'[1]Özkaynak Değişim Tablosu'!I7</f>
        <v>0</v>
      </c>
      <c r="J7" s="95">
        <f>+'[1]Özkaynak Değişim Tablosu'!J7</f>
        <v>0</v>
      </c>
      <c r="K7" s="95">
        <f>+'[1]Özkaynak Değişim Tablosu'!K7</f>
        <v>0</v>
      </c>
      <c r="L7" s="95">
        <f>+SUM(B7:K7)</f>
        <v>-329686</v>
      </c>
    </row>
    <row r="8" spans="1:36">
      <c r="A8" s="96" t="s">
        <v>19</v>
      </c>
      <c r="B8" s="94">
        <f>+SUM(B6:B7)</f>
        <v>0</v>
      </c>
      <c r="C8" s="94">
        <f t="shared" ref="C8:K8" si="0">+SUM(C6:C7)</f>
        <v>0</v>
      </c>
      <c r="D8" s="94">
        <f t="shared" si="0"/>
        <v>0</v>
      </c>
      <c r="E8" s="94">
        <f t="shared" si="0"/>
        <v>-1236</v>
      </c>
      <c r="F8" s="94">
        <f t="shared" si="0"/>
        <v>-2704</v>
      </c>
      <c r="G8" s="94"/>
      <c r="H8" s="94">
        <f t="shared" ref="H8" si="1">+SUM(H6:H7)</f>
        <v>-325746</v>
      </c>
      <c r="I8" s="94">
        <f t="shared" si="0"/>
        <v>0</v>
      </c>
      <c r="J8" s="94">
        <f t="shared" si="0"/>
        <v>0</v>
      </c>
      <c r="K8" s="94">
        <f t="shared" si="0"/>
        <v>909437</v>
      </c>
      <c r="L8" s="94">
        <f>+SUM(B8:K8)</f>
        <v>579751</v>
      </c>
    </row>
    <row r="9" spans="1:36" s="10" customFormat="1">
      <c r="A9" s="44" t="s">
        <v>20</v>
      </c>
      <c r="B9" s="94">
        <f>+'[1]Özkaynak Değişim Tablosu'!B9</f>
        <v>0</v>
      </c>
      <c r="C9" s="94">
        <f>+'[1]Özkaynak Değişim Tablosu'!C9</f>
        <v>0</v>
      </c>
      <c r="D9" s="94">
        <f>+'[1]Özkaynak Değişim Tablosu'!D9</f>
        <v>0</v>
      </c>
      <c r="E9" s="94">
        <f>+'[1]Özkaynak Değişim Tablosu'!E9</f>
        <v>0</v>
      </c>
      <c r="F9" s="94">
        <f>+'[1]Özkaynak Değişim Tablosu'!F9</f>
        <v>0</v>
      </c>
      <c r="G9" s="94"/>
      <c r="H9" s="94">
        <f>+'[1]Özkaynak Değişim Tablosu'!H9</f>
        <v>0</v>
      </c>
      <c r="I9" s="94">
        <f>+'[1]Özkaynak Değişim Tablosu'!I9</f>
        <v>107729</v>
      </c>
      <c r="J9" s="94">
        <f>+'[1]Özkaynak Değişim Tablosu'!J9</f>
        <v>1851755</v>
      </c>
      <c r="K9" s="94">
        <f>+'[1]Özkaynak Değişim Tablosu'!K9</f>
        <v>-1959484</v>
      </c>
      <c r="L9" s="94">
        <f>+SUM(B9:K9)</f>
        <v>0</v>
      </c>
      <c r="N9" s="3"/>
    </row>
    <row r="10" spans="1:36">
      <c r="A10" s="77" t="s">
        <v>29</v>
      </c>
      <c r="B10" s="95">
        <f>+'[1]Özkaynak Değişim Tablosu'!B10</f>
        <v>0</v>
      </c>
      <c r="C10" s="95">
        <f>+'[1]Özkaynak Değişim Tablosu'!C10</f>
        <v>0</v>
      </c>
      <c r="D10" s="95">
        <f>+'[1]Özkaynak Değişim Tablosu'!D10</f>
        <v>0</v>
      </c>
      <c r="E10" s="95">
        <f>+'[1]Özkaynak Değişim Tablosu'!E10</f>
        <v>0</v>
      </c>
      <c r="F10" s="95">
        <f>+'[1]Özkaynak Değişim Tablosu'!F10</f>
        <v>0</v>
      </c>
      <c r="G10" s="95"/>
      <c r="H10" s="95">
        <f>+'[1]Özkaynak Değişim Tablosu'!H10</f>
        <v>0</v>
      </c>
      <c r="I10" s="95">
        <f>+'[1]Özkaynak Değişim Tablosu'!I10</f>
        <v>0</v>
      </c>
      <c r="J10" s="95">
        <f>+'[1]Özkaynak Değişim Tablosu'!J10</f>
        <v>-1094839</v>
      </c>
      <c r="K10" s="95">
        <f>+'[1]Özkaynak Değişim Tablosu'!K10</f>
        <v>0</v>
      </c>
      <c r="L10" s="95">
        <f>+SUM(B10:K10)</f>
        <v>-1094839</v>
      </c>
    </row>
    <row r="11" spans="1:36" s="10" customFormat="1" ht="24" customHeight="1">
      <c r="A11" s="91" t="s">
        <v>165</v>
      </c>
      <c r="B11" s="97">
        <f>+B4+B8+B9+B10</f>
        <v>350910</v>
      </c>
      <c r="C11" s="97">
        <f>+C4+C8+C9+C10</f>
        <v>27920</v>
      </c>
      <c r="D11" s="97">
        <f>+D4+D8+D9+D10</f>
        <v>8</v>
      </c>
      <c r="E11" s="97">
        <f>+E4+E8+E9+E10</f>
        <v>19073</v>
      </c>
      <c r="F11" s="92">
        <f>+F4+F8+F9+F10</f>
        <v>-4764</v>
      </c>
      <c r="G11" s="92"/>
      <c r="H11" s="92">
        <f>+H4+H8+H9+H10</f>
        <v>-1031173</v>
      </c>
      <c r="I11" s="92">
        <f>+I4+I8+I9+I10</f>
        <v>410493</v>
      </c>
      <c r="J11" s="92">
        <f>+J4+J8+J9+J10</f>
        <v>3467929</v>
      </c>
      <c r="K11" s="92">
        <f>+K4+K8+K9+K10</f>
        <v>909437</v>
      </c>
      <c r="L11" s="92">
        <f>+L4+L8+L9+L10</f>
        <v>4149833</v>
      </c>
    </row>
    <row r="12" spans="1:36">
      <c r="A12" s="9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36" ht="33" customHeight="1">
      <c r="A13" s="91" t="s">
        <v>174</v>
      </c>
      <c r="B13" s="92">
        <f>+'[1]Özkaynak Değişim Tablosu'!B13</f>
        <v>350910</v>
      </c>
      <c r="C13" s="92">
        <f>+'[1]Özkaynak Değişim Tablosu'!C13</f>
        <v>27920</v>
      </c>
      <c r="D13" s="92">
        <f>+'[1]Özkaynak Değişim Tablosu'!D13</f>
        <v>8</v>
      </c>
      <c r="E13" s="92">
        <f>+'[1]Özkaynak Değişim Tablosu'!E13</f>
        <v>41600</v>
      </c>
      <c r="F13" s="92">
        <f>+'[1]Özkaynak Değişim Tablosu'!F13</f>
        <v>-18359</v>
      </c>
      <c r="G13" s="92"/>
      <c r="H13" s="92">
        <f>+'[1]Özkaynak Değişim Tablosu'!H13</f>
        <v>-1431512</v>
      </c>
      <c r="I13" s="92">
        <f>+'[1]Özkaynak Değişim Tablosu'!I13</f>
        <v>410493</v>
      </c>
      <c r="J13" s="92">
        <f>+'[1]Özkaynak Değişim Tablosu'!J13</f>
        <v>3467929</v>
      </c>
      <c r="K13" s="92">
        <f>+'[1]Özkaynak Değişim Tablosu'!K13</f>
        <v>4194913</v>
      </c>
      <c r="L13" s="92">
        <f>+SUM(B13:K13)</f>
        <v>7043902</v>
      </c>
    </row>
    <row r="14" spans="1:36">
      <c r="A14" s="99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36" ht="12.75">
      <c r="A15" s="251" t="s">
        <v>175</v>
      </c>
      <c r="B15" s="95">
        <v>0</v>
      </c>
      <c r="C15" s="95">
        <v>0</v>
      </c>
      <c r="D15" s="95">
        <v>0</v>
      </c>
      <c r="E15" s="95">
        <v>0</v>
      </c>
      <c r="F15" s="95">
        <v>0</v>
      </c>
      <c r="G15" s="95"/>
      <c r="H15" s="95">
        <v>0</v>
      </c>
      <c r="I15" s="95">
        <v>0</v>
      </c>
      <c r="J15" s="95">
        <f>+'[1]Özkaynak Değişim Tablosu'!$J$15</f>
        <v>-258400</v>
      </c>
      <c r="K15" s="95">
        <v>0</v>
      </c>
      <c r="L15" s="95">
        <f>+'[1]Özkaynak Değişim Tablosu'!$L$15</f>
        <v>-258400</v>
      </c>
      <c r="M15" s="252"/>
      <c r="N15" s="252"/>
      <c r="O15" s="253"/>
      <c r="P15"/>
      <c r="Q15"/>
      <c r="R15"/>
      <c r="S15"/>
      <c r="T15"/>
      <c r="U15"/>
      <c r="V15"/>
      <c r="W15"/>
      <c r="X15"/>
      <c r="Y15"/>
      <c r="Z15" s="252"/>
      <c r="AA15" s="252"/>
      <c r="AB15" s="252"/>
      <c r="AC15" s="252"/>
      <c r="AD15" s="252"/>
      <c r="AE15" s="252"/>
      <c r="AF15" s="252"/>
      <c r="AG15" s="252"/>
      <c r="AH15" s="252"/>
      <c r="AI15" s="252"/>
      <c r="AJ15" s="252"/>
    </row>
    <row r="16" spans="1:36" ht="12.75">
      <c r="A16" s="96"/>
      <c r="B16" s="254"/>
      <c r="C16" s="254"/>
      <c r="D16" s="254"/>
      <c r="E16" s="254"/>
      <c r="F16" s="254"/>
      <c r="G16" s="254"/>
      <c r="H16" s="254"/>
      <c r="I16" s="254"/>
      <c r="J16" s="254"/>
      <c r="K16" s="254"/>
      <c r="L16" s="254"/>
      <c r="M16" s="252"/>
      <c r="N16" s="252"/>
      <c r="O16" s="253"/>
      <c r="P16"/>
      <c r="Q16"/>
      <c r="R16"/>
      <c r="S16"/>
      <c r="T16"/>
      <c r="U16"/>
      <c r="V16"/>
      <c r="W16"/>
      <c r="X16"/>
      <c r="Y16"/>
      <c r="Z16" s="252"/>
      <c r="AA16" s="252"/>
      <c r="AB16" s="252"/>
      <c r="AC16" s="252"/>
      <c r="AD16" s="252"/>
      <c r="AE16" s="252"/>
      <c r="AF16" s="252"/>
      <c r="AG16" s="252"/>
      <c r="AH16" s="252"/>
      <c r="AI16" s="252"/>
      <c r="AJ16" s="252"/>
    </row>
    <row r="17" spans="1:36" s="10" customFormat="1" ht="12.75" customHeight="1">
      <c r="A17" s="255" t="s">
        <v>176</v>
      </c>
      <c r="B17" s="97">
        <f>+B13+B15</f>
        <v>350910</v>
      </c>
      <c r="C17" s="97">
        <f>+C13+C15</f>
        <v>27920</v>
      </c>
      <c r="D17" s="97">
        <f>+D13+D15</f>
        <v>8</v>
      </c>
      <c r="E17" s="97">
        <f>+E13+E15</f>
        <v>41600</v>
      </c>
      <c r="F17" s="92">
        <f>+F13+F15</f>
        <v>-18359</v>
      </c>
      <c r="G17" s="92"/>
      <c r="H17" s="92">
        <f>+H13+H15</f>
        <v>-1431512</v>
      </c>
      <c r="I17" s="97">
        <f>+I13+I15</f>
        <v>410493</v>
      </c>
      <c r="J17" s="97">
        <f>+J13+J15</f>
        <v>3209529</v>
      </c>
      <c r="K17" s="97">
        <f>+K13+K15</f>
        <v>4194913</v>
      </c>
      <c r="L17" s="97">
        <f>+L13+L15</f>
        <v>6785502</v>
      </c>
      <c r="M17" s="252"/>
      <c r="N17" s="252"/>
      <c r="O17" s="256"/>
      <c r="P17"/>
      <c r="Q17"/>
      <c r="R17"/>
      <c r="S17"/>
      <c r="T17"/>
      <c r="U17"/>
      <c r="V17"/>
      <c r="W17"/>
      <c r="X17"/>
      <c r="Y17"/>
      <c r="Z17" s="252"/>
      <c r="AA17" s="252"/>
      <c r="AB17" s="252"/>
      <c r="AC17" s="252"/>
      <c r="AD17" s="252"/>
      <c r="AE17" s="252"/>
      <c r="AF17" s="252"/>
      <c r="AG17" s="252"/>
      <c r="AH17" s="252"/>
      <c r="AI17" s="252"/>
      <c r="AJ17" s="252"/>
    </row>
    <row r="18" spans="1:36" s="10" customFormat="1" ht="12.75" customHeight="1">
      <c r="A18" s="257"/>
      <c r="B18" s="258"/>
      <c r="C18" s="258"/>
      <c r="D18" s="258"/>
      <c r="E18" s="258"/>
      <c r="F18" s="259"/>
      <c r="G18" s="259"/>
      <c r="H18" s="259"/>
      <c r="I18" s="258"/>
      <c r="J18" s="258"/>
      <c r="K18" s="258"/>
      <c r="L18" s="258"/>
      <c r="M18" s="252"/>
      <c r="N18" s="252"/>
      <c r="O18" s="256"/>
      <c r="P18"/>
      <c r="Q18"/>
      <c r="R18"/>
      <c r="S18"/>
      <c r="T18"/>
      <c r="U18"/>
      <c r="V18"/>
      <c r="W18"/>
      <c r="X18"/>
      <c r="Y18"/>
      <c r="Z18" s="252"/>
      <c r="AA18" s="252"/>
      <c r="AB18" s="252"/>
      <c r="AC18" s="252"/>
      <c r="AD18" s="252"/>
      <c r="AE18" s="252"/>
      <c r="AF18" s="252"/>
      <c r="AG18" s="252"/>
      <c r="AH18" s="252"/>
      <c r="AI18" s="252"/>
      <c r="AJ18" s="252"/>
    </row>
    <row r="19" spans="1:36">
      <c r="A19" s="44" t="s">
        <v>88</v>
      </c>
      <c r="B19" s="94">
        <f>+'[1]Özkaynak Değişim Tablosu'!B20</f>
        <v>0</v>
      </c>
      <c r="C19" s="94">
        <f>+'[1]Özkaynak Değişim Tablosu'!C20</f>
        <v>0</v>
      </c>
      <c r="D19" s="94">
        <f>+'[1]Özkaynak Değişim Tablosu'!D20</f>
        <v>0</v>
      </c>
      <c r="E19" s="94">
        <f>+'[1]Özkaynak Değişim Tablosu'!E20</f>
        <v>0</v>
      </c>
      <c r="F19" s="94">
        <f>+'[1]Özkaynak Değişim Tablosu'!F20</f>
        <v>0</v>
      </c>
      <c r="G19" s="94"/>
      <c r="H19" s="94">
        <f>+'[1]Özkaynak Değişim Tablosu'!H20</f>
        <v>0</v>
      </c>
      <c r="I19" s="94">
        <f>+'[1]Özkaynak Değişim Tablosu'!I20</f>
        <v>0</v>
      </c>
      <c r="J19" s="94">
        <f>+'[1]Özkaynak Değişim Tablosu'!J20</f>
        <v>0</v>
      </c>
      <c r="K19" s="94">
        <f>+'[1]Özkaynak Değişim Tablosu'!K20</f>
        <v>2818577</v>
      </c>
      <c r="L19" s="94">
        <f>+'[1]Özkaynak Değişim Tablosu'!L20</f>
        <v>2818577</v>
      </c>
    </row>
    <row r="20" spans="1:36" s="10" customFormat="1" ht="27.75" customHeight="1">
      <c r="A20" s="77" t="s">
        <v>87</v>
      </c>
      <c r="B20" s="95">
        <f>+'[1]Özkaynak Değişim Tablosu'!B21</f>
        <v>0</v>
      </c>
      <c r="C20" s="95">
        <f>+'[1]Özkaynak Değişim Tablosu'!C21</f>
        <v>0</v>
      </c>
      <c r="D20" s="95">
        <f>+'[1]Özkaynak Değişim Tablosu'!D21</f>
        <v>0</v>
      </c>
      <c r="E20" s="95">
        <f>+'[1]Özkaynak Değişim Tablosu'!E21</f>
        <v>-5396</v>
      </c>
      <c r="F20" s="95">
        <f>+'[1]Özkaynak Değişim Tablosu'!F21</f>
        <v>-13214</v>
      </c>
      <c r="G20" s="95"/>
      <c r="H20" s="95">
        <f>+'[1]Özkaynak Değişim Tablosu'!H21</f>
        <v>-356874</v>
      </c>
      <c r="I20" s="95">
        <f>+'[1]Özkaynak Değişim Tablosu'!I21</f>
        <v>0</v>
      </c>
      <c r="J20" s="95">
        <f>+'[1]Özkaynak Değişim Tablosu'!J21</f>
        <v>0</v>
      </c>
      <c r="K20" s="95">
        <f>+'[1]Özkaynak Değişim Tablosu'!K21</f>
        <v>0</v>
      </c>
      <c r="L20" s="95">
        <f>+'[1]Özkaynak Değişim Tablosu'!L21</f>
        <v>-375484</v>
      </c>
    </row>
    <row r="21" spans="1:36">
      <c r="A21" s="76" t="s">
        <v>19</v>
      </c>
      <c r="B21" s="94">
        <f>+SUM(B19:B20)</f>
        <v>0</v>
      </c>
      <c r="C21" s="94">
        <f t="shared" ref="C21:K21" si="2">+SUM(C19:C20)</f>
        <v>0</v>
      </c>
      <c r="D21" s="94">
        <f t="shared" si="2"/>
        <v>0</v>
      </c>
      <c r="E21" s="94">
        <f t="shared" si="2"/>
        <v>-5396</v>
      </c>
      <c r="F21" s="94">
        <f t="shared" si="2"/>
        <v>-13214</v>
      </c>
      <c r="G21" s="94"/>
      <c r="H21" s="94">
        <f t="shared" si="2"/>
        <v>-356874</v>
      </c>
      <c r="I21" s="94">
        <f t="shared" si="2"/>
        <v>0</v>
      </c>
      <c r="J21" s="94">
        <f t="shared" si="2"/>
        <v>0</v>
      </c>
      <c r="K21" s="94">
        <f t="shared" si="2"/>
        <v>2818577</v>
      </c>
      <c r="L21" s="100">
        <f t="shared" ref="L21" si="3">+SUM(B21:K21)</f>
        <v>2443093</v>
      </c>
    </row>
    <row r="22" spans="1:36">
      <c r="A22" s="44" t="s">
        <v>20</v>
      </c>
      <c r="B22" s="94">
        <f>+'[1]Özkaynak Değişim Tablosu'!B23</f>
        <v>0</v>
      </c>
      <c r="C22" s="94">
        <f>+'[1]Özkaynak Değişim Tablosu'!C23</f>
        <v>0</v>
      </c>
      <c r="D22" s="94">
        <f>+'[1]Özkaynak Değişim Tablosu'!D23</f>
        <v>0</v>
      </c>
      <c r="E22" s="94">
        <f>+'[1]Özkaynak Değişim Tablosu'!E23</f>
        <v>0</v>
      </c>
      <c r="F22" s="94">
        <f>+'[1]Özkaynak Değişim Tablosu'!F23</f>
        <v>0</v>
      </c>
      <c r="G22" s="94"/>
      <c r="H22" s="94">
        <f>+'[1]Özkaynak Değişim Tablosu'!H23</f>
        <v>0</v>
      </c>
      <c r="I22" s="94">
        <f>+'[1]Özkaynak Değişim Tablosu'!I23</f>
        <v>223530</v>
      </c>
      <c r="J22" s="94">
        <f>+'[1]Özkaynak Değişim Tablosu'!J23</f>
        <v>3971383</v>
      </c>
      <c r="K22" s="94">
        <f>+'[1]Özkaynak Değişim Tablosu'!K23</f>
        <v>-4194913</v>
      </c>
      <c r="L22" s="94">
        <f>+'[1]Özkaynak Değişim Tablosu'!L23</f>
        <v>0</v>
      </c>
    </row>
    <row r="23" spans="1:36">
      <c r="A23" s="77" t="s">
        <v>29</v>
      </c>
      <c r="B23" s="95">
        <f>+'[1]Özkaynak Değişim Tablosu'!B24</f>
        <v>0</v>
      </c>
      <c r="C23" s="95">
        <f>+'[1]Özkaynak Değişim Tablosu'!C24</f>
        <v>0</v>
      </c>
      <c r="D23" s="95">
        <f>+'[1]Özkaynak Değişim Tablosu'!D24</f>
        <v>0</v>
      </c>
      <c r="E23" s="95">
        <f>+'[1]Özkaynak Değişim Tablosu'!E24</f>
        <v>0</v>
      </c>
      <c r="F23" s="95">
        <f>+'[1]Özkaynak Değişim Tablosu'!F24</f>
        <v>0</v>
      </c>
      <c r="G23" s="95"/>
      <c r="H23" s="95">
        <f>+'[1]Özkaynak Değişim Tablosu'!H24</f>
        <v>0</v>
      </c>
      <c r="I23" s="95">
        <f>+'[1]Özkaynak Değişim Tablosu'!I24</f>
        <v>0</v>
      </c>
      <c r="J23" s="95">
        <f>+'[1]Özkaynak Değişim Tablosu'!J24</f>
        <v>-2252842</v>
      </c>
      <c r="K23" s="95">
        <f>+'[1]Özkaynak Değişim Tablosu'!K24</f>
        <v>0</v>
      </c>
      <c r="L23" s="95">
        <f>+'[1]Özkaynak Değişim Tablosu'!L24</f>
        <v>-2252842</v>
      </c>
    </row>
    <row r="24" spans="1:36" ht="12.75" thickBot="1">
      <c r="A24" s="53" t="s">
        <v>178</v>
      </c>
      <c r="B24" s="101">
        <f>+B17+B21+B22+B23</f>
        <v>350910</v>
      </c>
      <c r="C24" s="101">
        <f t="shared" ref="C24:L24" si="4">+C17+C21+C22+C23</f>
        <v>27920</v>
      </c>
      <c r="D24" s="101">
        <f t="shared" si="4"/>
        <v>8</v>
      </c>
      <c r="E24" s="101">
        <f t="shared" si="4"/>
        <v>36204</v>
      </c>
      <c r="F24" s="101">
        <f t="shared" si="4"/>
        <v>-31573</v>
      </c>
      <c r="G24" s="101"/>
      <c r="H24" s="101">
        <f t="shared" si="4"/>
        <v>-1788386</v>
      </c>
      <c r="I24" s="101">
        <f t="shared" si="4"/>
        <v>634023</v>
      </c>
      <c r="J24" s="101">
        <f t="shared" si="4"/>
        <v>4928070</v>
      </c>
      <c r="K24" s="101">
        <f t="shared" si="4"/>
        <v>2818577</v>
      </c>
      <c r="L24" s="101">
        <f t="shared" si="4"/>
        <v>6975753</v>
      </c>
    </row>
    <row r="25" spans="1:36" ht="27.75" customHeight="1" thickTop="1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36" ht="10.5" customHeight="1">
      <c r="B26" s="2"/>
      <c r="C26" s="2"/>
      <c r="D26" s="2"/>
      <c r="E26" s="2"/>
      <c r="F26" s="2"/>
      <c r="G26" s="2"/>
      <c r="H26" s="1"/>
      <c r="I26" s="2"/>
      <c r="J26" s="2"/>
      <c r="K26" s="2"/>
      <c r="L26" s="2"/>
    </row>
    <row r="27" spans="1:36">
      <c r="B27" s="9"/>
      <c r="C27" s="9"/>
      <c r="D27" s="9"/>
      <c r="E27" s="9"/>
      <c r="F27" s="9"/>
      <c r="G27" s="9"/>
      <c r="H27" s="9"/>
      <c r="I27" s="9"/>
      <c r="J27" s="9"/>
      <c r="K27" s="9"/>
      <c r="L27" s="22"/>
    </row>
  </sheetData>
  <mergeCells count="2">
    <mergeCell ref="E2:F2"/>
    <mergeCell ref="J2:K2"/>
  </mergeCells>
  <pageMargins left="0.70866141732283472" right="0.70866141732283472" top="0.74803149606299213" bottom="0.74803149606299213" header="0.31496062992125984" footer="0.31496062992125984"/>
  <pageSetup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64"/>
  <sheetViews>
    <sheetView showGridLines="0" view="pageBreakPreview" zoomScale="85" zoomScaleNormal="100" zoomScaleSheetLayoutView="85" workbookViewId="0">
      <selection activeCell="J13" sqref="J13"/>
    </sheetView>
  </sheetViews>
  <sheetFormatPr defaultRowHeight="12"/>
  <cols>
    <col min="1" max="1" width="69.85546875" style="12" customWidth="1"/>
    <col min="2" max="2" width="10.85546875" style="20" customWidth="1"/>
    <col min="3" max="3" width="22.5703125" style="20" customWidth="1"/>
    <col min="4" max="4" width="24" style="12" customWidth="1"/>
    <col min="5" max="5" width="6.5703125" style="25" customWidth="1"/>
    <col min="6" max="6" width="10.140625" style="12" bestFit="1" customWidth="1"/>
    <col min="7" max="7" width="9.140625" style="12"/>
    <col min="8" max="8" width="9.140625" style="14"/>
    <col min="9" max="9" width="12.28515625" style="12" customWidth="1"/>
    <col min="10" max="10" width="11.7109375" style="12" customWidth="1"/>
    <col min="11" max="256" width="9.140625" style="12"/>
    <col min="257" max="257" width="46" style="12" customWidth="1"/>
    <col min="258" max="258" width="18.85546875" style="12" customWidth="1"/>
    <col min="259" max="260" width="15" style="12" customWidth="1"/>
    <col min="261" max="512" width="9.140625" style="12"/>
    <col min="513" max="513" width="46" style="12" customWidth="1"/>
    <col min="514" max="514" width="18.85546875" style="12" customWidth="1"/>
    <col min="515" max="516" width="15" style="12" customWidth="1"/>
    <col min="517" max="768" width="9.140625" style="12"/>
    <col min="769" max="769" width="46" style="12" customWidth="1"/>
    <col min="770" max="770" width="18.85546875" style="12" customWidth="1"/>
    <col min="771" max="772" width="15" style="12" customWidth="1"/>
    <col min="773" max="1024" width="9.140625" style="12"/>
    <col min="1025" max="1025" width="46" style="12" customWidth="1"/>
    <col min="1026" max="1026" width="18.85546875" style="12" customWidth="1"/>
    <col min="1027" max="1028" width="15" style="12" customWidth="1"/>
    <col min="1029" max="1280" width="9.140625" style="12"/>
    <col min="1281" max="1281" width="46" style="12" customWidth="1"/>
    <col min="1282" max="1282" width="18.85546875" style="12" customWidth="1"/>
    <col min="1283" max="1284" width="15" style="12" customWidth="1"/>
    <col min="1285" max="1536" width="9.140625" style="12"/>
    <col min="1537" max="1537" width="46" style="12" customWidth="1"/>
    <col min="1538" max="1538" width="18.85546875" style="12" customWidth="1"/>
    <col min="1539" max="1540" width="15" style="12" customWidth="1"/>
    <col min="1541" max="1792" width="9.140625" style="12"/>
    <col min="1793" max="1793" width="46" style="12" customWidth="1"/>
    <col min="1794" max="1794" width="18.85546875" style="12" customWidth="1"/>
    <col min="1795" max="1796" width="15" style="12" customWidth="1"/>
    <col min="1797" max="2048" width="9.140625" style="12"/>
    <col min="2049" max="2049" width="46" style="12" customWidth="1"/>
    <col min="2050" max="2050" width="18.85546875" style="12" customWidth="1"/>
    <col min="2051" max="2052" width="15" style="12" customWidth="1"/>
    <col min="2053" max="2304" width="9.140625" style="12"/>
    <col min="2305" max="2305" width="46" style="12" customWidth="1"/>
    <col min="2306" max="2306" width="18.85546875" style="12" customWidth="1"/>
    <col min="2307" max="2308" width="15" style="12" customWidth="1"/>
    <col min="2309" max="2560" width="9.140625" style="12"/>
    <col min="2561" max="2561" width="46" style="12" customWidth="1"/>
    <col min="2562" max="2562" width="18.85546875" style="12" customWidth="1"/>
    <col min="2563" max="2564" width="15" style="12" customWidth="1"/>
    <col min="2565" max="2816" width="9.140625" style="12"/>
    <col min="2817" max="2817" width="46" style="12" customWidth="1"/>
    <col min="2818" max="2818" width="18.85546875" style="12" customWidth="1"/>
    <col min="2819" max="2820" width="15" style="12" customWidth="1"/>
    <col min="2821" max="3072" width="9.140625" style="12"/>
    <col min="3073" max="3073" width="46" style="12" customWidth="1"/>
    <col min="3074" max="3074" width="18.85546875" style="12" customWidth="1"/>
    <col min="3075" max="3076" width="15" style="12" customWidth="1"/>
    <col min="3077" max="3328" width="9.140625" style="12"/>
    <col min="3329" max="3329" width="46" style="12" customWidth="1"/>
    <col min="3330" max="3330" width="18.85546875" style="12" customWidth="1"/>
    <col min="3331" max="3332" width="15" style="12" customWidth="1"/>
    <col min="3333" max="3584" width="9.140625" style="12"/>
    <col min="3585" max="3585" width="46" style="12" customWidth="1"/>
    <col min="3586" max="3586" width="18.85546875" style="12" customWidth="1"/>
    <col min="3587" max="3588" width="15" style="12" customWidth="1"/>
    <col min="3589" max="3840" width="9.140625" style="12"/>
    <col min="3841" max="3841" width="46" style="12" customWidth="1"/>
    <col min="3842" max="3842" width="18.85546875" style="12" customWidth="1"/>
    <col min="3843" max="3844" width="15" style="12" customWidth="1"/>
    <col min="3845" max="4096" width="9.140625" style="12"/>
    <col min="4097" max="4097" width="46" style="12" customWidth="1"/>
    <col min="4098" max="4098" width="18.85546875" style="12" customWidth="1"/>
    <col min="4099" max="4100" width="15" style="12" customWidth="1"/>
    <col min="4101" max="4352" width="9.140625" style="12"/>
    <col min="4353" max="4353" width="46" style="12" customWidth="1"/>
    <col min="4354" max="4354" width="18.85546875" style="12" customWidth="1"/>
    <col min="4355" max="4356" width="15" style="12" customWidth="1"/>
    <col min="4357" max="4608" width="9.140625" style="12"/>
    <col min="4609" max="4609" width="46" style="12" customWidth="1"/>
    <col min="4610" max="4610" width="18.85546875" style="12" customWidth="1"/>
    <col min="4611" max="4612" width="15" style="12" customWidth="1"/>
    <col min="4613" max="4864" width="9.140625" style="12"/>
    <col min="4865" max="4865" width="46" style="12" customWidth="1"/>
    <col min="4866" max="4866" width="18.85546875" style="12" customWidth="1"/>
    <col min="4867" max="4868" width="15" style="12" customWidth="1"/>
    <col min="4869" max="5120" width="9.140625" style="12"/>
    <col min="5121" max="5121" width="46" style="12" customWidth="1"/>
    <col min="5122" max="5122" width="18.85546875" style="12" customWidth="1"/>
    <col min="5123" max="5124" width="15" style="12" customWidth="1"/>
    <col min="5125" max="5376" width="9.140625" style="12"/>
    <col min="5377" max="5377" width="46" style="12" customWidth="1"/>
    <col min="5378" max="5378" width="18.85546875" style="12" customWidth="1"/>
    <col min="5379" max="5380" width="15" style="12" customWidth="1"/>
    <col min="5381" max="5632" width="9.140625" style="12"/>
    <col min="5633" max="5633" width="46" style="12" customWidth="1"/>
    <col min="5634" max="5634" width="18.85546875" style="12" customWidth="1"/>
    <col min="5635" max="5636" width="15" style="12" customWidth="1"/>
    <col min="5637" max="5888" width="9.140625" style="12"/>
    <col min="5889" max="5889" width="46" style="12" customWidth="1"/>
    <col min="5890" max="5890" width="18.85546875" style="12" customWidth="1"/>
    <col min="5891" max="5892" width="15" style="12" customWidth="1"/>
    <col min="5893" max="6144" width="9.140625" style="12"/>
    <col min="6145" max="6145" width="46" style="12" customWidth="1"/>
    <col min="6146" max="6146" width="18.85546875" style="12" customWidth="1"/>
    <col min="6147" max="6148" width="15" style="12" customWidth="1"/>
    <col min="6149" max="6400" width="9.140625" style="12"/>
    <col min="6401" max="6401" width="46" style="12" customWidth="1"/>
    <col min="6402" max="6402" width="18.85546875" style="12" customWidth="1"/>
    <col min="6403" max="6404" width="15" style="12" customWidth="1"/>
    <col min="6405" max="6656" width="9.140625" style="12"/>
    <col min="6657" max="6657" width="46" style="12" customWidth="1"/>
    <col min="6658" max="6658" width="18.85546875" style="12" customWidth="1"/>
    <col min="6659" max="6660" width="15" style="12" customWidth="1"/>
    <col min="6661" max="6912" width="9.140625" style="12"/>
    <col min="6913" max="6913" width="46" style="12" customWidth="1"/>
    <col min="6914" max="6914" width="18.85546875" style="12" customWidth="1"/>
    <col min="6915" max="6916" width="15" style="12" customWidth="1"/>
    <col min="6917" max="7168" width="9.140625" style="12"/>
    <col min="7169" max="7169" width="46" style="12" customWidth="1"/>
    <col min="7170" max="7170" width="18.85546875" style="12" customWidth="1"/>
    <col min="7171" max="7172" width="15" style="12" customWidth="1"/>
    <col min="7173" max="7424" width="9.140625" style="12"/>
    <col min="7425" max="7425" width="46" style="12" customWidth="1"/>
    <col min="7426" max="7426" width="18.85546875" style="12" customWidth="1"/>
    <col min="7427" max="7428" width="15" style="12" customWidth="1"/>
    <col min="7429" max="7680" width="9.140625" style="12"/>
    <col min="7681" max="7681" width="46" style="12" customWidth="1"/>
    <col min="7682" max="7682" width="18.85546875" style="12" customWidth="1"/>
    <col min="7683" max="7684" width="15" style="12" customWidth="1"/>
    <col min="7685" max="7936" width="9.140625" style="12"/>
    <col min="7937" max="7937" width="46" style="12" customWidth="1"/>
    <col min="7938" max="7938" width="18.85546875" style="12" customWidth="1"/>
    <col min="7939" max="7940" width="15" style="12" customWidth="1"/>
    <col min="7941" max="8192" width="9.140625" style="12"/>
    <col min="8193" max="8193" width="46" style="12" customWidth="1"/>
    <col min="8194" max="8194" width="18.85546875" style="12" customWidth="1"/>
    <col min="8195" max="8196" width="15" style="12" customWidth="1"/>
    <col min="8197" max="8448" width="9.140625" style="12"/>
    <col min="8449" max="8449" width="46" style="12" customWidth="1"/>
    <col min="8450" max="8450" width="18.85546875" style="12" customWidth="1"/>
    <col min="8451" max="8452" width="15" style="12" customWidth="1"/>
    <col min="8453" max="8704" width="9.140625" style="12"/>
    <col min="8705" max="8705" width="46" style="12" customWidth="1"/>
    <col min="8706" max="8706" width="18.85546875" style="12" customWidth="1"/>
    <col min="8707" max="8708" width="15" style="12" customWidth="1"/>
    <col min="8709" max="8960" width="9.140625" style="12"/>
    <col min="8961" max="8961" width="46" style="12" customWidth="1"/>
    <col min="8962" max="8962" width="18.85546875" style="12" customWidth="1"/>
    <col min="8963" max="8964" width="15" style="12" customWidth="1"/>
    <col min="8965" max="9216" width="9.140625" style="12"/>
    <col min="9217" max="9217" width="46" style="12" customWidth="1"/>
    <col min="9218" max="9218" width="18.85546875" style="12" customWidth="1"/>
    <col min="9219" max="9220" width="15" style="12" customWidth="1"/>
    <col min="9221" max="9472" width="9.140625" style="12"/>
    <col min="9473" max="9473" width="46" style="12" customWidth="1"/>
    <col min="9474" max="9474" width="18.85546875" style="12" customWidth="1"/>
    <col min="9475" max="9476" width="15" style="12" customWidth="1"/>
    <col min="9477" max="9728" width="9.140625" style="12"/>
    <col min="9729" max="9729" width="46" style="12" customWidth="1"/>
    <col min="9730" max="9730" width="18.85546875" style="12" customWidth="1"/>
    <col min="9731" max="9732" width="15" style="12" customWidth="1"/>
    <col min="9733" max="9984" width="9.140625" style="12"/>
    <col min="9985" max="9985" width="46" style="12" customWidth="1"/>
    <col min="9986" max="9986" width="18.85546875" style="12" customWidth="1"/>
    <col min="9987" max="9988" width="15" style="12" customWidth="1"/>
    <col min="9989" max="10240" width="9.140625" style="12"/>
    <col min="10241" max="10241" width="46" style="12" customWidth="1"/>
    <col min="10242" max="10242" width="18.85546875" style="12" customWidth="1"/>
    <col min="10243" max="10244" width="15" style="12" customWidth="1"/>
    <col min="10245" max="10496" width="9.140625" style="12"/>
    <col min="10497" max="10497" width="46" style="12" customWidth="1"/>
    <col min="10498" max="10498" width="18.85546875" style="12" customWidth="1"/>
    <col min="10499" max="10500" width="15" style="12" customWidth="1"/>
    <col min="10501" max="10752" width="9.140625" style="12"/>
    <col min="10753" max="10753" width="46" style="12" customWidth="1"/>
    <col min="10754" max="10754" width="18.85546875" style="12" customWidth="1"/>
    <col min="10755" max="10756" width="15" style="12" customWidth="1"/>
    <col min="10757" max="11008" width="9.140625" style="12"/>
    <col min="11009" max="11009" width="46" style="12" customWidth="1"/>
    <col min="11010" max="11010" width="18.85546875" style="12" customWidth="1"/>
    <col min="11011" max="11012" width="15" style="12" customWidth="1"/>
    <col min="11013" max="11264" width="9.140625" style="12"/>
    <col min="11265" max="11265" width="46" style="12" customWidth="1"/>
    <col min="11266" max="11266" width="18.85546875" style="12" customWidth="1"/>
    <col min="11267" max="11268" width="15" style="12" customWidth="1"/>
    <col min="11269" max="11520" width="9.140625" style="12"/>
    <col min="11521" max="11521" width="46" style="12" customWidth="1"/>
    <col min="11522" max="11522" width="18.85546875" style="12" customWidth="1"/>
    <col min="11523" max="11524" width="15" style="12" customWidth="1"/>
    <col min="11525" max="11776" width="9.140625" style="12"/>
    <col min="11777" max="11777" width="46" style="12" customWidth="1"/>
    <col min="11778" max="11778" width="18.85546875" style="12" customWidth="1"/>
    <col min="11779" max="11780" width="15" style="12" customWidth="1"/>
    <col min="11781" max="12032" width="9.140625" style="12"/>
    <col min="12033" max="12033" width="46" style="12" customWidth="1"/>
    <col min="12034" max="12034" width="18.85546875" style="12" customWidth="1"/>
    <col min="12035" max="12036" width="15" style="12" customWidth="1"/>
    <col min="12037" max="12288" width="9.140625" style="12"/>
    <col min="12289" max="12289" width="46" style="12" customWidth="1"/>
    <col min="12290" max="12290" width="18.85546875" style="12" customWidth="1"/>
    <col min="12291" max="12292" width="15" style="12" customWidth="1"/>
    <col min="12293" max="12544" width="9.140625" style="12"/>
    <col min="12545" max="12545" width="46" style="12" customWidth="1"/>
    <col min="12546" max="12546" width="18.85546875" style="12" customWidth="1"/>
    <col min="12547" max="12548" width="15" style="12" customWidth="1"/>
    <col min="12549" max="12800" width="9.140625" style="12"/>
    <col min="12801" max="12801" width="46" style="12" customWidth="1"/>
    <col min="12802" max="12802" width="18.85546875" style="12" customWidth="1"/>
    <col min="12803" max="12804" width="15" style="12" customWidth="1"/>
    <col min="12805" max="13056" width="9.140625" style="12"/>
    <col min="13057" max="13057" width="46" style="12" customWidth="1"/>
    <col min="13058" max="13058" width="18.85546875" style="12" customWidth="1"/>
    <col min="13059" max="13060" width="15" style="12" customWidth="1"/>
    <col min="13061" max="13312" width="9.140625" style="12"/>
    <col min="13313" max="13313" width="46" style="12" customWidth="1"/>
    <col min="13314" max="13314" width="18.85546875" style="12" customWidth="1"/>
    <col min="13315" max="13316" width="15" style="12" customWidth="1"/>
    <col min="13317" max="13568" width="9.140625" style="12"/>
    <col min="13569" max="13569" width="46" style="12" customWidth="1"/>
    <col min="13570" max="13570" width="18.85546875" style="12" customWidth="1"/>
    <col min="13571" max="13572" width="15" style="12" customWidth="1"/>
    <col min="13573" max="13824" width="9.140625" style="12"/>
    <col min="13825" max="13825" width="46" style="12" customWidth="1"/>
    <col min="13826" max="13826" width="18.85546875" style="12" customWidth="1"/>
    <col min="13827" max="13828" width="15" style="12" customWidth="1"/>
    <col min="13829" max="14080" width="9.140625" style="12"/>
    <col min="14081" max="14081" width="46" style="12" customWidth="1"/>
    <col min="14082" max="14082" width="18.85546875" style="12" customWidth="1"/>
    <col min="14083" max="14084" width="15" style="12" customWidth="1"/>
    <col min="14085" max="14336" width="9.140625" style="12"/>
    <col min="14337" max="14337" width="46" style="12" customWidth="1"/>
    <col min="14338" max="14338" width="18.85546875" style="12" customWidth="1"/>
    <col min="14339" max="14340" width="15" style="12" customWidth="1"/>
    <col min="14341" max="14592" width="9.140625" style="12"/>
    <col min="14593" max="14593" width="46" style="12" customWidth="1"/>
    <col min="14594" max="14594" width="18.85546875" style="12" customWidth="1"/>
    <col min="14595" max="14596" width="15" style="12" customWidth="1"/>
    <col min="14597" max="14848" width="9.140625" style="12"/>
    <col min="14849" max="14849" width="46" style="12" customWidth="1"/>
    <col min="14850" max="14850" width="18.85546875" style="12" customWidth="1"/>
    <col min="14851" max="14852" width="15" style="12" customWidth="1"/>
    <col min="14853" max="15104" width="9.140625" style="12"/>
    <col min="15105" max="15105" width="46" style="12" customWidth="1"/>
    <col min="15106" max="15106" width="18.85546875" style="12" customWidth="1"/>
    <col min="15107" max="15108" width="15" style="12" customWidth="1"/>
    <col min="15109" max="15360" width="9.140625" style="12"/>
    <col min="15361" max="15361" width="46" style="12" customWidth="1"/>
    <col min="15362" max="15362" width="18.85546875" style="12" customWidth="1"/>
    <col min="15363" max="15364" width="15" style="12" customWidth="1"/>
    <col min="15365" max="15616" width="9.140625" style="12"/>
    <col min="15617" max="15617" width="46" style="12" customWidth="1"/>
    <col min="15618" max="15618" width="18.85546875" style="12" customWidth="1"/>
    <col min="15619" max="15620" width="15" style="12" customWidth="1"/>
    <col min="15621" max="15872" width="9.140625" style="12"/>
    <col min="15873" max="15873" width="46" style="12" customWidth="1"/>
    <col min="15874" max="15874" width="18.85546875" style="12" customWidth="1"/>
    <col min="15875" max="15876" width="15" style="12" customWidth="1"/>
    <col min="15877" max="16128" width="9.140625" style="12"/>
    <col min="16129" max="16129" width="46" style="12" customWidth="1"/>
    <col min="16130" max="16130" width="18.85546875" style="12" customWidth="1"/>
    <col min="16131" max="16132" width="15" style="12" customWidth="1"/>
    <col min="16133" max="16384" width="9.140625" style="12"/>
  </cols>
  <sheetData>
    <row r="1" spans="1:12" ht="27.75" customHeight="1">
      <c r="A1" s="260" t="s">
        <v>179</v>
      </c>
      <c r="B1" s="260"/>
      <c r="C1" s="260"/>
      <c r="D1" s="260"/>
    </row>
    <row r="2" spans="1:12" ht="36">
      <c r="A2" s="102" t="s">
        <v>118</v>
      </c>
      <c r="B2" s="103" t="s">
        <v>26</v>
      </c>
      <c r="C2" s="103" t="s">
        <v>180</v>
      </c>
      <c r="D2" s="103" t="s">
        <v>181</v>
      </c>
      <c r="L2" s="30"/>
    </row>
    <row r="3" spans="1:12" ht="12.75">
      <c r="A3" s="104"/>
      <c r="B3" s="105"/>
      <c r="C3" s="106"/>
      <c r="D3" s="107"/>
      <c r="L3" s="30"/>
    </row>
    <row r="4" spans="1:12" ht="12.75">
      <c r="A4" s="108"/>
      <c r="B4" s="109"/>
      <c r="C4" s="109"/>
      <c r="D4" s="109"/>
      <c r="E4" s="24"/>
      <c r="L4" s="30"/>
    </row>
    <row r="5" spans="1:12" ht="12.75">
      <c r="A5" s="108" t="s">
        <v>89</v>
      </c>
      <c r="B5" s="109"/>
      <c r="C5" s="110">
        <f>+SUM(C33:C39)</f>
        <v>248800</v>
      </c>
      <c r="D5" s="111">
        <f>+SUM(D33:D39)</f>
        <v>1459253</v>
      </c>
      <c r="G5" s="29"/>
      <c r="H5" s="135"/>
      <c r="L5" s="30"/>
    </row>
    <row r="6" spans="1:12" ht="12.75">
      <c r="A6" s="112" t="s">
        <v>67</v>
      </c>
      <c r="B6" s="113"/>
      <c r="C6" s="114">
        <f>+'[1]Nakit Akım Tablosu'!C6</f>
        <v>2818577</v>
      </c>
      <c r="D6" s="115">
        <f>+'[1]Nakit Akım Tablosu'!D6</f>
        <v>909437</v>
      </c>
      <c r="G6" s="29"/>
      <c r="H6" s="136"/>
      <c r="L6" s="30"/>
    </row>
    <row r="7" spans="1:12" ht="12.75">
      <c r="A7" s="108" t="s">
        <v>141</v>
      </c>
      <c r="B7" s="109"/>
      <c r="C7" s="110">
        <f>+SUM(C8:C22)</f>
        <v>1214403</v>
      </c>
      <c r="D7" s="111">
        <f>+SUM(D8:D22)</f>
        <v>1148892</v>
      </c>
      <c r="G7" s="29"/>
      <c r="H7" s="135"/>
      <c r="L7" s="30"/>
    </row>
    <row r="8" spans="1:12" ht="12.75">
      <c r="A8" s="112" t="s">
        <v>41</v>
      </c>
      <c r="B8" s="109" t="str">
        <f>+'[1]Nakit Akım Tablosu'!B8</f>
        <v>10,11,32</v>
      </c>
      <c r="C8" s="114">
        <f>+'[1]Nakit Akım Tablosu'!C8</f>
        <v>509926</v>
      </c>
      <c r="D8" s="115">
        <f>+'[1]Nakit Akım Tablosu'!D8</f>
        <v>443599</v>
      </c>
      <c r="G8" s="29"/>
      <c r="H8" s="136"/>
      <c r="L8" s="30"/>
    </row>
    <row r="9" spans="1:12" ht="12.75">
      <c r="A9" s="112" t="s">
        <v>90</v>
      </c>
      <c r="B9" s="109">
        <f>+'[1]Nakit Akım Tablosu'!B9</f>
        <v>9</v>
      </c>
      <c r="C9" s="114">
        <f>+'[1]Nakit Akım Tablosu'!C9</f>
        <v>-8913</v>
      </c>
      <c r="D9" s="115">
        <f>+'[1]Nakit Akım Tablosu'!D9</f>
        <v>3911</v>
      </c>
      <c r="G9" s="29"/>
      <c r="H9" s="136"/>
      <c r="L9" s="30"/>
    </row>
    <row r="10" spans="1:12" ht="12.75">
      <c r="A10" s="112" t="s">
        <v>91</v>
      </c>
      <c r="B10" s="109"/>
      <c r="C10" s="114">
        <f>+'[1]Nakit Akım Tablosu'!C10</f>
        <v>-23982</v>
      </c>
      <c r="D10" s="115">
        <f>+'[1]Nakit Akım Tablosu'!D10</f>
        <v>42976</v>
      </c>
      <c r="G10" s="29"/>
      <c r="H10" s="136"/>
      <c r="L10" s="30"/>
    </row>
    <row r="11" spans="1:12" ht="12.75">
      <c r="A11" s="112" t="s">
        <v>92</v>
      </c>
      <c r="B11" s="109">
        <f>+'[1]Nakit Akım Tablosu'!B11</f>
        <v>13</v>
      </c>
      <c r="C11" s="114">
        <f>+'[1]Nakit Akım Tablosu'!C11</f>
        <v>15490</v>
      </c>
      <c r="D11" s="115">
        <f>+'[1]Nakit Akım Tablosu'!D11</f>
        <v>8372</v>
      </c>
      <c r="G11" s="29"/>
      <c r="H11" s="136"/>
      <c r="L11" s="30"/>
    </row>
    <row r="12" spans="1:12" ht="12.75">
      <c r="A12" s="112" t="s">
        <v>93</v>
      </c>
      <c r="B12" s="109">
        <f>+'[1]Nakit Akım Tablosu'!B12</f>
        <v>13</v>
      </c>
      <c r="C12" s="114">
        <f>+'[1]Nakit Akım Tablosu'!C12</f>
        <v>158427</v>
      </c>
      <c r="D12" s="115">
        <f>+'[1]Nakit Akım Tablosu'!D12</f>
        <v>78450</v>
      </c>
      <c r="G12" s="29"/>
      <c r="H12" s="136"/>
      <c r="L12" s="30"/>
    </row>
    <row r="13" spans="1:12" ht="12.75">
      <c r="A13" s="112" t="s">
        <v>94</v>
      </c>
      <c r="B13" s="109"/>
      <c r="C13" s="114">
        <f>+'[1]Nakit Akım Tablosu'!C13</f>
        <v>-63748</v>
      </c>
      <c r="D13" s="115">
        <f>+'[1]Nakit Akım Tablosu'!D13</f>
        <v>-21053</v>
      </c>
      <c r="G13" s="29"/>
      <c r="H13" s="136"/>
      <c r="L13" s="30"/>
    </row>
    <row r="14" spans="1:12" ht="12.75">
      <c r="A14" s="112" t="s">
        <v>95</v>
      </c>
      <c r="B14" s="109">
        <f>+'[1]Nakit Akım Tablosu'!B14</f>
        <v>29</v>
      </c>
      <c r="C14" s="114">
        <f>+'[1]Nakit Akım Tablosu'!C14</f>
        <v>-2343</v>
      </c>
      <c r="D14" s="115">
        <f>+'[1]Nakit Akım Tablosu'!D14</f>
        <v>-1172</v>
      </c>
      <c r="G14" s="29"/>
      <c r="H14" s="136"/>
      <c r="I14" s="30"/>
      <c r="J14" s="132"/>
      <c r="K14" s="132"/>
      <c r="L14" s="30"/>
    </row>
    <row r="15" spans="1:12" ht="12.75">
      <c r="A15" s="112" t="s">
        <v>96</v>
      </c>
      <c r="B15" s="109">
        <f>+'[1]Nakit Akım Tablosu'!B15</f>
        <v>22</v>
      </c>
      <c r="C15" s="114">
        <f>+'[1]Nakit Akım Tablosu'!C15</f>
        <v>-514165</v>
      </c>
      <c r="D15" s="115">
        <f>+'[1]Nakit Akım Tablosu'!D15</f>
        <v>-98237</v>
      </c>
      <c r="G15" s="29"/>
      <c r="H15" s="136"/>
      <c r="I15" s="30"/>
      <c r="J15" s="133"/>
      <c r="K15" s="133"/>
      <c r="L15" s="30"/>
    </row>
    <row r="16" spans="1:12" ht="12.75">
      <c r="A16" s="112" t="s">
        <v>42</v>
      </c>
      <c r="B16" s="109">
        <f>+'[1]Nakit Akım Tablosu'!B16</f>
        <v>23</v>
      </c>
      <c r="C16" s="114">
        <f>+'[1]Nakit Akım Tablosu'!C16</f>
        <v>110898</v>
      </c>
      <c r="D16" s="115">
        <f>+'[1]Nakit Akım Tablosu'!D16</f>
        <v>80232</v>
      </c>
      <c r="G16" s="29"/>
      <c r="H16" s="136"/>
      <c r="I16" s="30"/>
      <c r="J16" s="132"/>
      <c r="K16" s="132"/>
      <c r="L16" s="30"/>
    </row>
    <row r="17" spans="1:12" ht="12.75">
      <c r="A17" s="112" t="s">
        <v>97</v>
      </c>
      <c r="B17" s="109">
        <f>+'[1]Nakit Akım Tablosu'!B17</f>
        <v>24</v>
      </c>
      <c r="C17" s="114">
        <f>+'[1]Nakit Akım Tablosu'!C17</f>
        <v>-26052</v>
      </c>
      <c r="D17" s="115">
        <f>+'[1]Nakit Akım Tablosu'!D17</f>
        <v>-17645</v>
      </c>
      <c r="G17" s="29"/>
      <c r="H17" s="136"/>
      <c r="I17" s="134"/>
      <c r="J17" s="133"/>
      <c r="K17" s="133"/>
      <c r="L17" s="30"/>
    </row>
    <row r="18" spans="1:12" ht="12.75">
      <c r="A18" s="112" t="s">
        <v>98</v>
      </c>
      <c r="B18" s="109">
        <f>+'[1]Nakit Akım Tablosu'!B18</f>
        <v>21</v>
      </c>
      <c r="C18" s="114">
        <f>+'[1]Nakit Akım Tablosu'!C18</f>
        <v>-184815</v>
      </c>
      <c r="D18" s="115">
        <f>+'[1]Nakit Akım Tablosu'!D18</f>
        <v>-63510</v>
      </c>
      <c r="G18" s="29"/>
      <c r="H18" s="136"/>
      <c r="I18" s="133"/>
      <c r="J18" s="133"/>
      <c r="K18" s="133"/>
      <c r="L18" s="30"/>
    </row>
    <row r="19" spans="1:12" ht="12.75">
      <c r="A19" s="112" t="s">
        <v>99</v>
      </c>
      <c r="B19" s="109">
        <f>+'[1]Nakit Akım Tablosu'!B19</f>
        <v>21</v>
      </c>
      <c r="C19" s="114">
        <f>+'[1]Nakit Akım Tablosu'!C19</f>
        <v>303064</v>
      </c>
      <c r="D19" s="115">
        <f>+'[1]Nakit Akım Tablosu'!D19</f>
        <v>110352</v>
      </c>
      <c r="G19" s="29"/>
      <c r="H19" s="136"/>
      <c r="I19" s="30"/>
      <c r="J19" s="133"/>
      <c r="K19" s="133"/>
      <c r="L19" s="30"/>
    </row>
    <row r="20" spans="1:12" ht="12.75">
      <c r="A20" s="112" t="s">
        <v>100</v>
      </c>
      <c r="B20" s="109">
        <f>+'[1]Nakit Akım Tablosu'!B20</f>
        <v>29</v>
      </c>
      <c r="C20" s="114">
        <f>+'[1]Nakit Akım Tablosu'!C20</f>
        <v>1345</v>
      </c>
      <c r="D20" s="115">
        <f>+'[1]Nakit Akım Tablosu'!D20</f>
        <v>728</v>
      </c>
      <c r="G20" s="29"/>
      <c r="H20" s="136"/>
      <c r="I20" s="133"/>
      <c r="J20" s="133"/>
      <c r="K20" s="133"/>
      <c r="L20" s="30"/>
    </row>
    <row r="21" spans="1:12" ht="12.75">
      <c r="A21" s="116" t="s">
        <v>101</v>
      </c>
      <c r="B21" s="109"/>
      <c r="C21" s="117">
        <f>+'[1]Nakit Akım Tablosu'!C21</f>
        <v>939271</v>
      </c>
      <c r="D21" s="115">
        <f>+'[1]Nakit Akım Tablosu'!D21</f>
        <v>581889</v>
      </c>
      <c r="G21" s="29"/>
      <c r="I21" s="133"/>
      <c r="J21" s="133"/>
      <c r="K21" s="133"/>
      <c r="L21" s="30"/>
    </row>
    <row r="22" spans="1:12" ht="12.75" hidden="1">
      <c r="A22" s="116" t="s">
        <v>130</v>
      </c>
      <c r="B22" s="109">
        <f>+'[1]Nakit Akım Tablosu'!B22</f>
        <v>32</v>
      </c>
      <c r="C22" s="117">
        <f>+'[1]Nakit Akım Tablosu'!C22</f>
        <v>0</v>
      </c>
      <c r="D22" s="115">
        <f>+'[1]Nakit Akım Tablosu'!D22</f>
        <v>0</v>
      </c>
      <c r="G22" s="29"/>
      <c r="I22" s="30"/>
      <c r="J22" s="133"/>
      <c r="K22" s="133"/>
      <c r="L22" s="133"/>
    </row>
    <row r="23" spans="1:12" ht="12.75">
      <c r="A23" s="118"/>
      <c r="B23" s="119"/>
      <c r="C23" s="120"/>
      <c r="D23" s="120"/>
      <c r="G23" s="29"/>
      <c r="I23" s="133"/>
      <c r="J23" s="133"/>
      <c r="K23" s="133"/>
      <c r="L23" s="30"/>
    </row>
    <row r="24" spans="1:12" ht="14.25" customHeight="1">
      <c r="A24" s="121" t="s">
        <v>102</v>
      </c>
      <c r="B24" s="122"/>
      <c r="C24" s="123">
        <f>+SUM(C26:C31)</f>
        <v>-3474295</v>
      </c>
      <c r="D24" s="124">
        <f>+SUM(D26:D31)</f>
        <v>-440587</v>
      </c>
      <c r="G24" s="29"/>
      <c r="I24" s="133"/>
      <c r="J24" s="133"/>
      <c r="K24" s="133"/>
      <c r="L24" s="30"/>
    </row>
    <row r="25" spans="1:12" ht="12.75">
      <c r="A25" s="112"/>
      <c r="B25" s="109"/>
      <c r="C25" s="13"/>
      <c r="D25" s="13"/>
      <c r="G25" s="29"/>
      <c r="I25" s="133"/>
      <c r="J25" s="133"/>
      <c r="K25" s="133"/>
      <c r="L25" s="30"/>
    </row>
    <row r="26" spans="1:12">
      <c r="A26" s="112" t="s">
        <v>103</v>
      </c>
      <c r="B26" s="109"/>
      <c r="C26" s="114">
        <f>+'[1]Nakit Akım Tablosu'!C26</f>
        <v>-172403</v>
      </c>
      <c r="D26" s="115">
        <f>+'[1]Nakit Akım Tablosu'!D26</f>
        <v>309816</v>
      </c>
      <c r="G26" s="29"/>
      <c r="I26" s="133"/>
      <c r="J26" s="133"/>
      <c r="K26" s="133"/>
      <c r="L26" s="133"/>
    </row>
    <row r="27" spans="1:12" ht="12.75">
      <c r="A27" s="112" t="s">
        <v>104</v>
      </c>
      <c r="B27" s="109"/>
      <c r="C27" s="114">
        <f>+'[1]Nakit Akım Tablosu'!C27</f>
        <v>-2172507</v>
      </c>
      <c r="D27" s="115">
        <f>+'[1]Nakit Akım Tablosu'!D27</f>
        <v>-352523</v>
      </c>
      <c r="G27" s="29"/>
      <c r="I27" s="133"/>
      <c r="J27" s="133"/>
      <c r="K27" s="133"/>
      <c r="L27" s="30"/>
    </row>
    <row r="28" spans="1:12" ht="12.75">
      <c r="A28" s="112" t="s">
        <v>105</v>
      </c>
      <c r="B28" s="109"/>
      <c r="C28" s="114">
        <f>+'[1]Nakit Akım Tablosu'!C28</f>
        <v>-170662</v>
      </c>
      <c r="D28" s="115">
        <f>+'[1]Nakit Akım Tablosu'!D28</f>
        <v>-27233</v>
      </c>
      <c r="G28" s="29"/>
      <c r="I28" s="133"/>
      <c r="J28" s="133"/>
      <c r="K28" s="133"/>
      <c r="L28" s="30"/>
    </row>
    <row r="29" spans="1:12" ht="12.75">
      <c r="A29" s="112" t="s">
        <v>106</v>
      </c>
      <c r="B29" s="109"/>
      <c r="C29" s="114">
        <f>+'[1]Nakit Akım Tablosu'!C29</f>
        <v>-1513045</v>
      </c>
      <c r="D29" s="115">
        <f>+'[1]Nakit Akım Tablosu'!D29</f>
        <v>-952641</v>
      </c>
      <c r="G29" s="29"/>
      <c r="I29" s="133"/>
      <c r="J29" s="133"/>
      <c r="K29" s="133"/>
      <c r="L29" s="30"/>
    </row>
    <row r="30" spans="1:12" ht="12.75">
      <c r="A30" s="112" t="s">
        <v>107</v>
      </c>
      <c r="B30" s="109"/>
      <c r="C30" s="114">
        <f>+'[1]Nakit Akım Tablosu'!C30</f>
        <v>555422</v>
      </c>
      <c r="D30" s="115">
        <f>+'[1]Nakit Akım Tablosu'!D30</f>
        <v>486530</v>
      </c>
      <c r="G30" s="29"/>
      <c r="H30" s="136"/>
      <c r="I30" s="30"/>
      <c r="J30" s="30"/>
      <c r="K30" s="30"/>
      <c r="L30" s="30"/>
    </row>
    <row r="31" spans="1:12" ht="12.75">
      <c r="A31" s="112" t="s">
        <v>150</v>
      </c>
      <c r="B31" s="109"/>
      <c r="C31" s="114">
        <f>+'[1]Nakit Akım Tablosu'!C31</f>
        <v>-1100</v>
      </c>
      <c r="D31" s="115">
        <f>+'[1]Nakit Akım Tablosu'!D31</f>
        <v>95464</v>
      </c>
      <c r="G31" s="29"/>
      <c r="H31" s="136"/>
      <c r="I31" s="30"/>
      <c r="J31" s="133"/>
      <c r="K31" s="133"/>
      <c r="L31" s="30"/>
    </row>
    <row r="32" spans="1:12" ht="12.75">
      <c r="A32" s="125"/>
      <c r="B32" s="119"/>
      <c r="C32" s="126"/>
      <c r="D32" s="120"/>
      <c r="G32" s="29"/>
      <c r="H32" s="136"/>
      <c r="I32" s="133"/>
      <c r="J32" s="133"/>
      <c r="K32" s="133"/>
      <c r="L32" s="30"/>
    </row>
    <row r="33" spans="1:12" ht="12.75">
      <c r="A33" s="121" t="s">
        <v>142</v>
      </c>
      <c r="B33" s="122"/>
      <c r="C33" s="123">
        <f>+C6+C7+C24</f>
        <v>558685</v>
      </c>
      <c r="D33" s="124">
        <f>+D6+D7+D24</f>
        <v>1617742</v>
      </c>
      <c r="G33" s="29"/>
      <c r="H33" s="135"/>
      <c r="I33" s="30"/>
      <c r="J33" s="132"/>
      <c r="K33" s="132"/>
      <c r="L33" s="30"/>
    </row>
    <row r="34" spans="1:12" ht="12.75">
      <c r="A34" s="108"/>
      <c r="B34" s="113"/>
      <c r="C34" s="13"/>
      <c r="D34" s="13"/>
      <c r="G34" s="29"/>
      <c r="H34" s="136"/>
      <c r="I34" s="30"/>
      <c r="J34" s="30"/>
      <c r="K34" s="133"/>
      <c r="L34" s="132"/>
    </row>
    <row r="35" spans="1:12" ht="12.75">
      <c r="A35" s="112" t="s">
        <v>24</v>
      </c>
      <c r="B35" s="109"/>
      <c r="C35" s="114">
        <f>+'[1]Nakit Akım Tablosu'!C35</f>
        <v>-318013</v>
      </c>
      <c r="D35" s="115">
        <f>+'[1]Nakit Akım Tablosu'!D35</f>
        <v>-117576</v>
      </c>
      <c r="G35" s="29"/>
      <c r="H35" s="136"/>
      <c r="I35" s="30"/>
      <c r="J35" s="133"/>
      <c r="K35" s="133"/>
      <c r="L35" s="30"/>
    </row>
    <row r="36" spans="1:12" ht="12.75">
      <c r="A36" s="112" t="s">
        <v>23</v>
      </c>
      <c r="B36" s="109"/>
      <c r="C36" s="114">
        <f>+'[1]Nakit Akım Tablosu'!C36</f>
        <v>189326</v>
      </c>
      <c r="D36" s="115">
        <f>+'[1]Nakit Akım Tablosu'!D36</f>
        <v>79984</v>
      </c>
      <c r="G36" s="29"/>
      <c r="H36" s="136"/>
      <c r="I36" s="30"/>
      <c r="J36" s="133"/>
      <c r="K36" s="133"/>
      <c r="L36" s="30"/>
    </row>
    <row r="37" spans="1:12" ht="12.75">
      <c r="A37" s="112" t="s">
        <v>108</v>
      </c>
      <c r="B37" s="109">
        <f>+'[1]Nakit Akım Tablosu'!B37</f>
        <v>15</v>
      </c>
      <c r="C37" s="114">
        <f>+'[1]Nakit Akım Tablosu'!C37</f>
        <v>-9862</v>
      </c>
      <c r="D37" s="115">
        <f>+'[1]Nakit Akım Tablosu'!D37</f>
        <v>-7251</v>
      </c>
      <c r="G37" s="29"/>
      <c r="H37" s="136"/>
      <c r="I37" s="30"/>
      <c r="J37" s="133"/>
      <c r="K37" s="133"/>
      <c r="L37" s="30"/>
    </row>
    <row r="38" spans="1:12" ht="12.75">
      <c r="A38" s="112" t="s">
        <v>109</v>
      </c>
      <c r="B38" s="109"/>
      <c r="C38" s="114">
        <f>+'[1]Nakit Akım Tablosu'!C38</f>
        <v>-124980</v>
      </c>
      <c r="D38" s="115">
        <f>+'[1]Nakit Akım Tablosu'!D38</f>
        <v>-80371</v>
      </c>
      <c r="G38" s="29"/>
      <c r="H38" s="136"/>
      <c r="I38" s="30"/>
      <c r="J38" s="30"/>
      <c r="K38" s="133"/>
      <c r="L38" s="30"/>
    </row>
    <row r="39" spans="1:12" ht="12.75">
      <c r="A39" s="112" t="s">
        <v>110</v>
      </c>
      <c r="B39" s="109"/>
      <c r="C39" s="114">
        <f>+'[1]Nakit Akım Tablosu'!C39</f>
        <v>-46356</v>
      </c>
      <c r="D39" s="115">
        <f>+'[1]Nakit Akım Tablosu'!D39</f>
        <v>-33275</v>
      </c>
      <c r="G39" s="250">
        <f>10.5853658536585-1</f>
        <v>9.5853658536585371</v>
      </c>
      <c r="H39" s="136"/>
      <c r="I39" s="30"/>
      <c r="J39" s="133"/>
      <c r="K39" s="133"/>
      <c r="L39" s="30"/>
    </row>
    <row r="40" spans="1:12" ht="12.75">
      <c r="A40" s="118"/>
      <c r="B40" s="119"/>
      <c r="C40" s="120"/>
      <c r="D40" s="120"/>
      <c r="G40" s="29"/>
      <c r="H40" s="135"/>
      <c r="I40" s="30"/>
      <c r="J40" s="132"/>
      <c r="K40" s="132"/>
      <c r="L40" s="30"/>
    </row>
    <row r="41" spans="1:12" ht="12.75">
      <c r="A41" s="121" t="s">
        <v>111</v>
      </c>
      <c r="B41" s="122"/>
      <c r="C41" s="123">
        <f>+SUM(C43:C48)</f>
        <v>-994063</v>
      </c>
      <c r="D41" s="124">
        <f>+SUM(D43:D48)</f>
        <v>-339910</v>
      </c>
      <c r="G41" s="29"/>
      <c r="H41" s="136"/>
      <c r="I41" s="30"/>
      <c r="J41" s="133"/>
      <c r="K41" s="133"/>
      <c r="L41" s="30"/>
    </row>
    <row r="42" spans="1:12" ht="12.75">
      <c r="A42" s="112"/>
      <c r="B42" s="109"/>
      <c r="C42" s="13"/>
      <c r="D42" s="13"/>
      <c r="G42" s="29"/>
      <c r="H42" s="136"/>
      <c r="I42" s="30"/>
      <c r="J42" s="133"/>
      <c r="K42" s="133"/>
      <c r="L42" s="30"/>
    </row>
    <row r="43" spans="1:12" ht="12.75">
      <c r="A43" s="112" t="s">
        <v>112</v>
      </c>
      <c r="B43" s="109"/>
      <c r="C43" s="114">
        <f>+'[1]Nakit Akım Tablosu'!C43</f>
        <v>9400</v>
      </c>
      <c r="D43" s="115">
        <f>+'[1]Nakit Akım Tablosu'!D43</f>
        <v>1726</v>
      </c>
      <c r="G43" s="29"/>
      <c r="H43" s="136"/>
      <c r="I43" s="133"/>
      <c r="J43" s="133"/>
      <c r="K43" s="133"/>
      <c r="L43" s="30"/>
    </row>
    <row r="44" spans="1:12" ht="12.75">
      <c r="A44" s="112" t="s">
        <v>21</v>
      </c>
      <c r="B44" s="109"/>
      <c r="C44" s="114">
        <f>+'[1]Nakit Akım Tablosu'!C44</f>
        <v>-434119</v>
      </c>
      <c r="D44" s="115">
        <f>+'[1]Nakit Akım Tablosu'!D44</f>
        <v>-262853</v>
      </c>
      <c r="G44" s="29"/>
      <c r="H44" s="136"/>
      <c r="I44" s="30"/>
      <c r="J44" s="133"/>
      <c r="K44" s="133"/>
      <c r="L44" s="30"/>
    </row>
    <row r="45" spans="1:12" ht="12.75">
      <c r="A45" s="112" t="s">
        <v>22</v>
      </c>
      <c r="B45" s="109"/>
      <c r="C45" s="114">
        <f>+'[1]Nakit Akım Tablosu'!C45</f>
        <v>-239508</v>
      </c>
      <c r="D45" s="115">
        <f>+'[1]Nakit Akım Tablosu'!D45</f>
        <v>-97980</v>
      </c>
      <c r="G45" s="29"/>
      <c r="H45" s="136"/>
      <c r="I45" s="30"/>
      <c r="J45" s="133"/>
      <c r="K45" s="133"/>
      <c r="L45" s="30"/>
    </row>
    <row r="46" spans="1:12" ht="12.75">
      <c r="A46" s="112" t="s">
        <v>113</v>
      </c>
      <c r="B46" s="109"/>
      <c r="C46" s="114">
        <f>+'[1]Nakit Akım Tablosu'!C46</f>
        <v>-332179</v>
      </c>
      <c r="D46" s="115">
        <f>+'[1]Nakit Akım Tablosu'!D46</f>
        <v>18025</v>
      </c>
      <c r="G46" s="29"/>
      <c r="H46" s="135"/>
      <c r="I46" s="30"/>
      <c r="J46" s="30"/>
      <c r="K46" s="132"/>
      <c r="L46" s="30"/>
    </row>
    <row r="47" spans="1:12" ht="12.75">
      <c r="A47" s="112" t="s">
        <v>30</v>
      </c>
      <c r="B47" s="109">
        <f>+'[1]Nakit Akım Tablosu'!B47</f>
        <v>29</v>
      </c>
      <c r="C47" s="114">
        <f>+'[1]Nakit Akım Tablosu'!C47</f>
        <v>2343</v>
      </c>
      <c r="D47" s="115">
        <f>+'[1]Nakit Akım Tablosu'!D47</f>
        <v>1172</v>
      </c>
      <c r="G47" s="29"/>
      <c r="H47" s="136"/>
      <c r="I47" s="30"/>
      <c r="J47" s="133"/>
      <c r="K47" s="133"/>
      <c r="L47" s="30"/>
    </row>
    <row r="48" spans="1:12" ht="12.75" hidden="1">
      <c r="A48" s="112" t="s">
        <v>131</v>
      </c>
      <c r="B48" s="109"/>
      <c r="C48" s="114">
        <f>+'[1]Nakit Akım Tablosu'!C48</f>
        <v>0</v>
      </c>
      <c r="D48" s="115">
        <f>+'[1]Nakit Akım Tablosu'!D48</f>
        <v>0</v>
      </c>
      <c r="G48" s="29"/>
      <c r="H48" s="136"/>
      <c r="I48" s="30"/>
      <c r="J48" s="133"/>
      <c r="K48" s="133"/>
      <c r="L48" s="30"/>
    </row>
    <row r="49" spans="1:12" ht="12.75" hidden="1">
      <c r="A49" s="112" t="s">
        <v>132</v>
      </c>
      <c r="B49" s="127"/>
      <c r="C49" s="126"/>
      <c r="D49" s="120"/>
      <c r="G49" s="29"/>
      <c r="H49" s="136"/>
      <c r="I49" s="30"/>
      <c r="J49" s="133"/>
      <c r="K49" s="133"/>
      <c r="L49" s="30"/>
    </row>
    <row r="50" spans="1:12" s="14" customFormat="1" ht="12.75">
      <c r="A50" s="121" t="s">
        <v>126</v>
      </c>
      <c r="B50" s="122"/>
      <c r="C50" s="123">
        <f>+SUM(C52:C57)</f>
        <v>-2319877</v>
      </c>
      <c r="D50" s="123">
        <f>+SUM(D52:D57)</f>
        <v>868223</v>
      </c>
      <c r="E50" s="26"/>
      <c r="F50" s="12"/>
      <c r="G50" s="29"/>
      <c r="H50" s="136"/>
      <c r="I50" s="30"/>
      <c r="J50" s="133"/>
      <c r="K50" s="133"/>
      <c r="L50" s="30"/>
    </row>
    <row r="51" spans="1:12" s="15" customFormat="1">
      <c r="A51" s="128"/>
      <c r="B51" s="129"/>
      <c r="C51" s="130"/>
      <c r="D51" s="130"/>
      <c r="E51" s="27"/>
      <c r="F51" s="12"/>
      <c r="G51" s="29"/>
      <c r="H51" s="136"/>
      <c r="I51" s="133"/>
      <c r="J51" s="133"/>
      <c r="K51" s="133"/>
    </row>
    <row r="52" spans="1:12" s="15" customFormat="1" ht="12.75">
      <c r="A52" s="112" t="s">
        <v>25</v>
      </c>
      <c r="B52" s="131">
        <f>+'[1]Nakit Akım Tablosu'!B52</f>
        <v>6</v>
      </c>
      <c r="C52" s="114">
        <f>+'[1]Nakit Akım Tablosu'!C52</f>
        <v>4512004</v>
      </c>
      <c r="D52" s="115">
        <f>+'[1]Nakit Akım Tablosu'!D52</f>
        <v>5074428</v>
      </c>
      <c r="E52" s="27"/>
      <c r="F52" s="12"/>
      <c r="G52" s="29"/>
      <c r="H52" s="136"/>
      <c r="I52" s="30"/>
      <c r="J52" s="30"/>
      <c r="K52" s="30"/>
    </row>
    <row r="53" spans="1:12" s="15" customFormat="1" ht="12.75">
      <c r="A53" s="112" t="s">
        <v>147</v>
      </c>
      <c r="B53" s="129">
        <f>+'[1]Nakit Akım Tablosu'!B53</f>
        <v>6</v>
      </c>
      <c r="C53" s="114">
        <f>+'[1]Nakit Akım Tablosu'!C53</f>
        <v>-4978186</v>
      </c>
      <c r="D53" s="115">
        <f>+'[1]Nakit Akım Tablosu'!D53</f>
        <v>-3114466</v>
      </c>
      <c r="E53" s="27"/>
      <c r="F53" s="12"/>
      <c r="G53" s="29"/>
      <c r="H53" s="136"/>
      <c r="I53" s="30"/>
      <c r="J53" s="133"/>
      <c r="K53" s="133"/>
    </row>
    <row r="54" spans="1:12" s="15" customFormat="1" ht="12.75">
      <c r="A54" s="112" t="s">
        <v>43</v>
      </c>
      <c r="B54" s="129">
        <f>+'[1]Nakit Akım Tablosu'!B54</f>
        <v>17</v>
      </c>
      <c r="C54" s="114">
        <f>+'[1]Nakit Akım Tablosu'!C54</f>
        <v>-2252842</v>
      </c>
      <c r="D54" s="115">
        <f>+'[1]Nakit Akım Tablosu'!D54</f>
        <v>-1094839</v>
      </c>
      <c r="E54" s="27"/>
      <c r="F54" s="12"/>
      <c r="G54" s="29"/>
      <c r="H54" s="135"/>
      <c r="I54" s="30"/>
      <c r="J54" s="132"/>
      <c r="K54" s="132"/>
    </row>
    <row r="55" spans="1:12" s="15" customFormat="1" ht="12.75">
      <c r="A55" s="112" t="s">
        <v>24</v>
      </c>
      <c r="B55" s="129"/>
      <c r="C55" s="114">
        <f>+'[1]Nakit Akım Tablosu'!C55</f>
        <v>-113654</v>
      </c>
      <c r="D55" s="115">
        <f>+'[1]Nakit Akım Tablosu'!D55</f>
        <v>-64406</v>
      </c>
      <c r="E55" s="27"/>
      <c r="F55" s="12"/>
      <c r="G55" s="29"/>
      <c r="H55" s="136"/>
      <c r="I55" s="30"/>
      <c r="J55" s="133"/>
      <c r="K55" s="133"/>
    </row>
    <row r="56" spans="1:12" s="15" customFormat="1" ht="12.75">
      <c r="A56" s="112" t="s">
        <v>44</v>
      </c>
      <c r="B56" s="129"/>
      <c r="C56" s="114">
        <f>+'[1]Nakit Akım Tablosu'!C56</f>
        <v>539508</v>
      </c>
      <c r="D56" s="115">
        <f>+'[1]Nakit Akım Tablosu'!D56</f>
        <v>93814</v>
      </c>
      <c r="E56" s="27"/>
      <c r="F56" s="12"/>
      <c r="G56" s="29"/>
      <c r="H56" s="136"/>
      <c r="I56" s="30"/>
      <c r="J56" s="133"/>
      <c r="K56" s="133"/>
    </row>
    <row r="57" spans="1:12" s="15" customFormat="1" ht="12.75">
      <c r="A57" s="68" t="s">
        <v>148</v>
      </c>
      <c r="B57" s="129">
        <f>+'[1]Nakit Akım Tablosu'!B57</f>
        <v>6</v>
      </c>
      <c r="C57" s="114">
        <f>+'[1]Nakit Akım Tablosu'!C57</f>
        <v>-26707</v>
      </c>
      <c r="D57" s="115">
        <f>+'[1]Nakit Akım Tablosu'!D57</f>
        <v>-26308</v>
      </c>
      <c r="E57" s="27"/>
      <c r="F57" s="12"/>
      <c r="G57" s="29"/>
      <c r="H57" s="136"/>
      <c r="I57" s="30"/>
      <c r="J57" s="133"/>
      <c r="K57" s="133"/>
    </row>
    <row r="58" spans="1:12" s="15" customFormat="1">
      <c r="A58" s="128"/>
      <c r="B58" s="129"/>
      <c r="C58" s="130"/>
      <c r="D58" s="130"/>
      <c r="E58" s="27"/>
      <c r="F58" s="12"/>
      <c r="G58" s="29"/>
      <c r="H58" s="136"/>
      <c r="I58" s="133"/>
      <c r="J58" s="133"/>
      <c r="K58" s="133"/>
    </row>
    <row r="59" spans="1:12" s="14" customFormat="1" ht="12.75">
      <c r="A59" s="121" t="s">
        <v>114</v>
      </c>
      <c r="B59" s="122"/>
      <c r="C59" s="123">
        <f>+C5+C41+C50</f>
        <v>-3065140</v>
      </c>
      <c r="D59" s="124">
        <f>+D5+D41+D50</f>
        <v>1987566</v>
      </c>
      <c r="E59" s="26"/>
      <c r="F59" s="12"/>
      <c r="G59" s="29"/>
      <c r="H59" s="136"/>
      <c r="I59" s="30"/>
      <c r="J59" s="133"/>
      <c r="K59" s="133"/>
    </row>
    <row r="60" spans="1:12" ht="12.75">
      <c r="A60" s="128"/>
      <c r="B60" s="129"/>
      <c r="C60" s="13"/>
      <c r="D60" s="13"/>
      <c r="G60" s="29"/>
      <c r="H60" s="136"/>
      <c r="I60" s="30"/>
      <c r="J60" s="133"/>
      <c r="K60" s="133"/>
    </row>
    <row r="61" spans="1:12" s="15" customFormat="1" ht="12.75">
      <c r="A61" s="121" t="s">
        <v>115</v>
      </c>
      <c r="B61" s="122"/>
      <c r="C61" s="123">
        <f>+'[1]Nakit Akım Tablosu'!C61</f>
        <v>8073629</v>
      </c>
      <c r="D61" s="124">
        <f>+'[1]Nakit Akım Tablosu'!D61</f>
        <v>3200229</v>
      </c>
      <c r="E61" s="27"/>
      <c r="F61" s="12"/>
      <c r="G61" s="29"/>
      <c r="H61" s="135"/>
      <c r="I61" s="30"/>
      <c r="J61" s="132"/>
      <c r="K61" s="132"/>
    </row>
    <row r="62" spans="1:12" s="15" customFormat="1" ht="12.75">
      <c r="A62" s="128"/>
      <c r="B62" s="129"/>
      <c r="C62" s="130"/>
      <c r="D62" s="130"/>
      <c r="E62" s="27"/>
      <c r="F62" s="12"/>
      <c r="G62" s="29"/>
      <c r="H62" s="135"/>
      <c r="I62" s="30"/>
      <c r="J62" s="132"/>
      <c r="K62" s="132"/>
    </row>
    <row r="63" spans="1:12" s="15" customFormat="1">
      <c r="A63" s="121" t="s">
        <v>116</v>
      </c>
      <c r="B63" s="122">
        <f>+'[1]Nakit Akım Tablosu'!B63</f>
        <v>4</v>
      </c>
      <c r="C63" s="123">
        <f>+C59+C61</f>
        <v>5008489</v>
      </c>
      <c r="D63" s="124">
        <f>+D59+D61</f>
        <v>5187795</v>
      </c>
      <c r="E63" s="27"/>
      <c r="F63" s="12"/>
      <c r="G63" s="29"/>
      <c r="H63" s="135"/>
      <c r="I63" s="132"/>
      <c r="J63" s="132"/>
      <c r="K63" s="132"/>
    </row>
    <row r="64" spans="1:12" s="15" customFormat="1">
      <c r="A64" s="16"/>
      <c r="B64" s="17"/>
      <c r="C64" s="18"/>
      <c r="D64" s="19"/>
      <c r="E64" s="27"/>
      <c r="H64" s="137"/>
    </row>
  </sheetData>
  <mergeCells count="1">
    <mergeCell ref="A1:D1"/>
  </mergeCells>
  <pageMargins left="0.7" right="0.7" top="0.75" bottom="0.75" header="0.3" footer="0.3"/>
  <pageSetup paperSize="9" scale="7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 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 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esani</cp:lastModifiedBy>
  <cp:lastPrinted>2019-04-29T11:03:05Z</cp:lastPrinted>
  <dcterms:created xsi:type="dcterms:W3CDTF">2005-07-26T06:55:04Z</dcterms:created>
  <dcterms:modified xsi:type="dcterms:W3CDTF">2021-08-06T14:25:14Z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fb32fa5d-26fc-4cbc-b9f2-87d6d982cf26</vt:lpwstr>
  </property>
  <property fmtid="{D5CDD505-2E9C-101B-9397-08002B2CF9AE}" pid="5" name="Classification">
    <vt:lpwstr>Herkese Açık</vt:lpwstr>
  </property>
</Properties>
</file>