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uhasebe_ve_Finansman\Muhasebe\VTU1\2020 SPK MART\Finansal Sonuç Duyurusu\Mali Tablolar\"/>
    </mc:Choice>
  </mc:AlternateContent>
  <bookViews>
    <workbookView xWindow="480" yWindow="450" windowWidth="11385" windowHeight="5295" tabRatio="790"/>
  </bookViews>
  <sheets>
    <sheet name="Assets" sheetId="28" r:id="rId1"/>
    <sheet name="Liabilities" sheetId="30" r:id="rId2"/>
    <sheet name="Profit or Loss" sheetId="31" r:id="rId3"/>
    <sheet name="Comprehensive Income Statement" sheetId="32" r:id="rId4"/>
    <sheet name="Changes In Equity" sheetId="33" r:id="rId5"/>
    <sheet name="Statement of Cash Flow" sheetId="37" r:id="rId6"/>
    <sheet name="Sheet1" sheetId="36" state="hidden" r:id="rId7"/>
  </sheets>
  <externalReferences>
    <externalReference r:id="rId8"/>
    <externalReference r:id="rId9"/>
  </externalReferences>
  <definedNames>
    <definedName name="_Key1" localSheetId="5" hidden="1">#REF!</definedName>
    <definedName name="_Key1" hidden="1">#REF!</definedName>
    <definedName name="_Order1" hidden="1">0</definedName>
    <definedName name="_Order2" hidden="1">0</definedName>
    <definedName name="_Sort" localSheetId="5" hidden="1">#REF!</definedName>
    <definedName name="_Sort" hidden="1">#REF!</definedName>
    <definedName name="AS2DocOpenMode" hidden="1">"AS2DocumentEdit"</definedName>
    <definedName name="de" localSheetId="5" hidden="1">{#N/A,#N/A,TRUE,"Sales Comparison";#N/A,#N/A,TRUE,"Cum. Summary FFR";#N/A,#N/A,TRUE,"Monthly Summary FFR";#N/A,#N/A,TRUE,"Cum. Summary TL";#N/A,#N/A,TRUE,"Monthly Summary TL"}</definedName>
    <definedName name="de" hidden="1">{#N/A,#N/A,TRUE,"Sales Comparison";#N/A,#N/A,TRUE,"Cum. Summary FFR";#N/A,#N/A,TRUE,"Monthly Summary FFR";#N/A,#N/A,TRUE,"Cum. Summary TL";#N/A,#N/A,TRUE,"Monthly Summary TL"}</definedName>
    <definedName name="OLE_LINK1" localSheetId="4">'Changes In Equity'!#REF!</definedName>
    <definedName name="OLE_LINK41" localSheetId="1">Liabilities!#REF!</definedName>
    <definedName name="OLE_LINK49" localSheetId="1">Liabilities!#REF!</definedName>
    <definedName name="OLE_LINK50" localSheetId="1">Liabilities!#REF!</definedName>
    <definedName name="OLE_LINK52" localSheetId="1">Liabilities!#REF!</definedName>
    <definedName name="OLE_LINK54" localSheetId="1">Liabilities!$A$41</definedName>
    <definedName name="OLE_LINK55" localSheetId="1">Liabilities!$A$42</definedName>
    <definedName name="OLE_LINK58" localSheetId="1">Liabilities!#REF!</definedName>
    <definedName name="OLE_LINK61" localSheetId="1">Liabilities!$A$36</definedName>
    <definedName name="OLE_LINK62" localSheetId="1">Liabilities!$A$51</definedName>
    <definedName name="OLE_LINK64" localSheetId="1">Liabilities!#REF!</definedName>
    <definedName name="_xlnm.Print_Area" localSheetId="0">Assets!$A$1:$D$33</definedName>
    <definedName name="_xlnm.Print_Area" localSheetId="4">'Changes In Equity'!$A$1:$L$20</definedName>
    <definedName name="_xlnm.Print_Area" localSheetId="3">'Comprehensive Income Statement'!$A$1:$F$25</definedName>
    <definedName name="_xlnm.Print_Area" localSheetId="1">Liabilities!$A$1:$D$51</definedName>
    <definedName name="_xlnm.Print_Area" localSheetId="2">'Profit or Loss'!$A$1:$F$36</definedName>
    <definedName name="_xlnm.Print_Area" localSheetId="5">'Statement of Cash Flow'!$A$1:$D$63</definedName>
    <definedName name="SAPFuncF4Help" localSheetId="5" hidden="1">Main.SAPF4Help()</definedName>
    <definedName name="SAPFuncF4Help" hidden="1">Main.SAPF4Help()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Monthly._.Report." localSheetId="5" hidden="1">{#N/A,#N/A,TRUE,"Sales Comparison";#N/A,#N/A,TRUE,"Cum. Summary FFR";#N/A,#N/A,TRUE,"Monthly Summary FFR";#N/A,#N/A,TRUE,"Cum. Summary TL";#N/A,#N/A,TRUE,"Monthly Summary TL"}</definedName>
    <definedName name="wrn.Monthly._.Report." hidden="1">{#N/A,#N/A,TRUE,"Sales Comparison";#N/A,#N/A,TRUE,"Cum. Summary FFR";#N/A,#N/A,TRUE,"Monthly Summary FFR";#N/A,#N/A,TRUE,"Cum. Summary TL";#N/A,#N/A,TRUE,"Monthly Summary TL"}</definedName>
  </definedNames>
  <calcPr calcId="162913"/>
</workbook>
</file>

<file path=xl/calcChain.xml><?xml version="1.0" encoding="utf-8"?>
<calcChain xmlns="http://schemas.openxmlformats.org/spreadsheetml/2006/main">
  <c r="C13" i="33" l="1"/>
  <c r="D13" i="33"/>
  <c r="E13" i="33"/>
  <c r="F13" i="33"/>
  <c r="G13" i="33"/>
  <c r="H13" i="33"/>
  <c r="I13" i="33"/>
  <c r="J13" i="33"/>
  <c r="K13" i="33"/>
  <c r="B13" i="33"/>
  <c r="L13" i="33" l="1"/>
  <c r="D61" i="37"/>
  <c r="C61" i="37"/>
  <c r="D57" i="37"/>
  <c r="C57" i="37"/>
  <c r="D56" i="37"/>
  <c r="C56" i="37"/>
  <c r="D55" i="37"/>
  <c r="C55" i="37"/>
  <c r="D54" i="37"/>
  <c r="C54" i="37"/>
  <c r="D53" i="37"/>
  <c r="C53" i="37"/>
  <c r="D52" i="37"/>
  <c r="C52" i="37"/>
  <c r="D48" i="37"/>
  <c r="C48" i="37"/>
  <c r="D47" i="37"/>
  <c r="C47" i="37"/>
  <c r="D46" i="37"/>
  <c r="C46" i="37"/>
  <c r="D45" i="37"/>
  <c r="C45" i="37"/>
  <c r="D44" i="37"/>
  <c r="C44" i="37"/>
  <c r="D43" i="37"/>
  <c r="C43" i="37"/>
  <c r="D39" i="37"/>
  <c r="C39" i="37"/>
  <c r="D38" i="37"/>
  <c r="C38" i="37"/>
  <c r="D37" i="37"/>
  <c r="C37" i="37"/>
  <c r="D36" i="37"/>
  <c r="C36" i="37"/>
  <c r="D35" i="37"/>
  <c r="C35" i="37"/>
  <c r="D31" i="37"/>
  <c r="C31" i="37"/>
  <c r="D30" i="37"/>
  <c r="C30" i="37"/>
  <c r="D29" i="37"/>
  <c r="C29" i="37"/>
  <c r="D28" i="37"/>
  <c r="C28" i="37"/>
  <c r="D27" i="37"/>
  <c r="C27" i="37"/>
  <c r="D26" i="37"/>
  <c r="C26" i="37"/>
  <c r="D22" i="37"/>
  <c r="C22" i="37"/>
  <c r="D21" i="37"/>
  <c r="C21" i="37"/>
  <c r="D20" i="37"/>
  <c r="C20" i="37"/>
  <c r="D19" i="37"/>
  <c r="C19" i="37"/>
  <c r="D18" i="37"/>
  <c r="C18" i="37"/>
  <c r="D17" i="37"/>
  <c r="C17" i="37"/>
  <c r="D16" i="37"/>
  <c r="C16" i="37"/>
  <c r="D15" i="37"/>
  <c r="C15" i="37"/>
  <c r="D14" i="37"/>
  <c r="C14" i="37"/>
  <c r="D13" i="37"/>
  <c r="C13" i="37"/>
  <c r="D12" i="37"/>
  <c r="C12" i="37"/>
  <c r="D11" i="37"/>
  <c r="C11" i="37"/>
  <c r="D10" i="37"/>
  <c r="C10" i="37"/>
  <c r="D9" i="37"/>
  <c r="C9" i="37"/>
  <c r="D8" i="37"/>
  <c r="C8" i="37"/>
  <c r="D6" i="37"/>
  <c r="C6" i="37"/>
  <c r="K19" i="33"/>
  <c r="J19" i="33"/>
  <c r="I19" i="33"/>
  <c r="H19" i="33"/>
  <c r="F19" i="33"/>
  <c r="E19" i="33"/>
  <c r="D19" i="33"/>
  <c r="C19" i="33"/>
  <c r="B19" i="33"/>
  <c r="K18" i="33"/>
  <c r="J18" i="33"/>
  <c r="I18" i="33"/>
  <c r="H18" i="33"/>
  <c r="F18" i="33"/>
  <c r="E18" i="33"/>
  <c r="D18" i="33"/>
  <c r="C18" i="33"/>
  <c r="B18" i="33"/>
  <c r="K16" i="33"/>
  <c r="J16" i="33"/>
  <c r="I16" i="33"/>
  <c r="H16" i="33"/>
  <c r="F16" i="33"/>
  <c r="E16" i="33"/>
  <c r="D16" i="33"/>
  <c r="C16" i="33"/>
  <c r="B16" i="33"/>
  <c r="K15" i="33"/>
  <c r="J15" i="33"/>
  <c r="I15" i="33"/>
  <c r="H15" i="33"/>
  <c r="F15" i="33"/>
  <c r="E15" i="33"/>
  <c r="D15" i="33"/>
  <c r="C15" i="33"/>
  <c r="B15" i="33"/>
  <c r="K10" i="33"/>
  <c r="J10" i="33"/>
  <c r="I10" i="33"/>
  <c r="H10" i="33"/>
  <c r="F10" i="33"/>
  <c r="E10" i="33"/>
  <c r="D10" i="33"/>
  <c r="C10" i="33"/>
  <c r="B10" i="33"/>
  <c r="K9" i="33"/>
  <c r="J9" i="33"/>
  <c r="I9" i="33"/>
  <c r="H9" i="33"/>
  <c r="F9" i="33"/>
  <c r="E9" i="33"/>
  <c r="D9" i="33"/>
  <c r="C9" i="33"/>
  <c r="B9" i="33"/>
  <c r="K7" i="33"/>
  <c r="J7" i="33"/>
  <c r="I7" i="33"/>
  <c r="H7" i="33"/>
  <c r="F7" i="33"/>
  <c r="E7" i="33"/>
  <c r="D7" i="33"/>
  <c r="C7" i="33"/>
  <c r="B7" i="33"/>
  <c r="K6" i="33"/>
  <c r="J6" i="33"/>
  <c r="I6" i="33"/>
  <c r="H6" i="33"/>
  <c r="F6" i="33"/>
  <c r="E6" i="33"/>
  <c r="D6" i="33"/>
  <c r="C6" i="33"/>
  <c r="B6" i="33"/>
  <c r="K4" i="33"/>
  <c r="J4" i="33"/>
  <c r="I4" i="33"/>
  <c r="H4" i="33"/>
  <c r="F4" i="33"/>
  <c r="E4" i="33"/>
  <c r="D4" i="33"/>
  <c r="C4" i="33"/>
  <c r="B4" i="33"/>
  <c r="D21" i="32"/>
  <c r="C21" i="32"/>
  <c r="D18" i="32"/>
  <c r="C18" i="32"/>
  <c r="D15" i="32"/>
  <c r="C15" i="32"/>
  <c r="D14" i="32"/>
  <c r="C14" i="32"/>
  <c r="D11" i="32"/>
  <c r="C11" i="32"/>
  <c r="D10" i="32"/>
  <c r="C10" i="32"/>
  <c r="D36" i="31"/>
  <c r="C36" i="31"/>
  <c r="C32" i="31"/>
  <c r="C31" i="31"/>
  <c r="C26" i="31"/>
  <c r="C25" i="31"/>
  <c r="C21" i="31"/>
  <c r="C20" i="31"/>
  <c r="C19" i="31"/>
  <c r="C15" i="31"/>
  <c r="C14" i="31"/>
  <c r="C13" i="31"/>
  <c r="C12" i="31"/>
  <c r="C11" i="31"/>
  <c r="C7" i="31"/>
  <c r="C6" i="31"/>
  <c r="D49" i="30"/>
  <c r="C49" i="30"/>
  <c r="D48" i="30"/>
  <c r="C48" i="30"/>
  <c r="D47" i="30"/>
  <c r="C47" i="30"/>
  <c r="D46" i="30"/>
  <c r="C46" i="30"/>
  <c r="D44" i="30"/>
  <c r="C44" i="30"/>
  <c r="D43" i="30"/>
  <c r="C43" i="30"/>
  <c r="D41" i="30"/>
  <c r="C41" i="30"/>
  <c r="D40" i="30"/>
  <c r="C40" i="30"/>
  <c r="D39" i="30"/>
  <c r="C39" i="30"/>
  <c r="D35" i="30"/>
  <c r="C35" i="30"/>
  <c r="D34" i="30"/>
  <c r="C34" i="30"/>
  <c r="D33" i="30"/>
  <c r="C33" i="30"/>
  <c r="D32" i="30"/>
  <c r="C32" i="30"/>
  <c r="D31" i="30"/>
  <c r="C31" i="30"/>
  <c r="D29" i="30"/>
  <c r="C29" i="30"/>
  <c r="D28" i="30"/>
  <c r="C28" i="30"/>
  <c r="D23" i="30"/>
  <c r="C23" i="30"/>
  <c r="D22" i="30"/>
  <c r="C22" i="30"/>
  <c r="D21" i="30"/>
  <c r="C21" i="30"/>
  <c r="D20" i="30"/>
  <c r="C20" i="30"/>
  <c r="D18" i="30"/>
  <c r="C18" i="30"/>
  <c r="D17" i="30"/>
  <c r="C17" i="30"/>
  <c r="D16" i="30"/>
  <c r="C16" i="30"/>
  <c r="D14" i="30"/>
  <c r="C14" i="30"/>
  <c r="D13" i="30"/>
  <c r="C13" i="30"/>
  <c r="D11" i="30"/>
  <c r="C11" i="30"/>
  <c r="D10" i="30"/>
  <c r="C10" i="30"/>
  <c r="D8" i="30"/>
  <c r="C8" i="30"/>
  <c r="D31" i="28"/>
  <c r="C31" i="28"/>
  <c r="D30" i="28"/>
  <c r="C30" i="28"/>
  <c r="D29" i="28"/>
  <c r="C29" i="28"/>
  <c r="D28" i="28"/>
  <c r="C28" i="28"/>
  <c r="D27" i="28"/>
  <c r="C27" i="28"/>
  <c r="D26" i="28"/>
  <c r="C26" i="28"/>
  <c r="D25" i="28"/>
  <c r="C25" i="28"/>
  <c r="D24" i="28"/>
  <c r="C24" i="28"/>
  <c r="D22" i="28"/>
  <c r="C22" i="28"/>
  <c r="D18" i="28"/>
  <c r="C18" i="28"/>
  <c r="C17" i="28"/>
  <c r="C16" i="28"/>
  <c r="D15" i="28"/>
  <c r="C15" i="28"/>
  <c r="D14" i="28"/>
  <c r="C14" i="28"/>
  <c r="D13" i="28"/>
  <c r="C13" i="28"/>
  <c r="D12" i="28"/>
  <c r="C12" i="28"/>
  <c r="D10" i="28"/>
  <c r="C10" i="28"/>
  <c r="D9" i="28"/>
  <c r="C9" i="28"/>
  <c r="D7" i="28"/>
  <c r="C7" i="28"/>
  <c r="D50" i="37" l="1"/>
  <c r="C50" i="37"/>
  <c r="D5" i="30" l="1"/>
  <c r="D20" i="28" l="1"/>
  <c r="B47" i="37"/>
  <c r="B22" i="37"/>
  <c r="B36" i="31"/>
  <c r="B32" i="31"/>
  <c r="B31" i="31"/>
  <c r="B26" i="31"/>
  <c r="B25" i="31"/>
  <c r="B30" i="28"/>
  <c r="B29" i="28"/>
  <c r="B28" i="28"/>
  <c r="B26" i="28"/>
  <c r="B25" i="28"/>
  <c r="B24" i="28"/>
  <c r="B22" i="28"/>
  <c r="B21" i="32" l="1"/>
  <c r="B15" i="32"/>
  <c r="B18" i="32"/>
  <c r="B11" i="32"/>
  <c r="B14" i="32"/>
  <c r="B10" i="32"/>
  <c r="B20" i="31"/>
  <c r="B19" i="31"/>
  <c r="B15" i="31"/>
  <c r="B14" i="31"/>
  <c r="B13" i="31"/>
  <c r="B12" i="31"/>
  <c r="B11" i="31"/>
  <c r="B7" i="31"/>
  <c r="B6" i="31"/>
  <c r="B37" i="30"/>
  <c r="B35" i="30"/>
  <c r="B34" i="30"/>
  <c r="B33" i="30"/>
  <c r="B32" i="30"/>
  <c r="B31" i="30"/>
  <c r="B28" i="30"/>
  <c r="B22" i="30"/>
  <c r="B21" i="30"/>
  <c r="B20" i="30"/>
  <c r="B18" i="30"/>
  <c r="B17" i="30"/>
  <c r="B16" i="30"/>
  <c r="B14" i="30"/>
  <c r="B13" i="30"/>
  <c r="B10" i="30"/>
  <c r="B8" i="30"/>
  <c r="B17" i="28"/>
  <c r="B16" i="28"/>
  <c r="B15" i="28"/>
  <c r="B14" i="28"/>
  <c r="B13" i="28"/>
  <c r="B12" i="28"/>
  <c r="B10" i="28"/>
  <c r="B9" i="28"/>
  <c r="B7" i="28"/>
  <c r="D3" i="32" l="1"/>
  <c r="C3" i="32"/>
  <c r="D2" i="30" l="1"/>
  <c r="D2" i="32" s="1"/>
  <c r="D3" i="30"/>
  <c r="C3" i="30"/>
  <c r="C2" i="30"/>
  <c r="A1" i="30"/>
  <c r="C2" i="32" l="1"/>
  <c r="D25" i="30"/>
  <c r="D37" i="30" l="1"/>
  <c r="D51" i="30" l="1"/>
  <c r="C41" i="37" l="1"/>
  <c r="D41" i="37"/>
  <c r="C7" i="37" l="1"/>
  <c r="D24" i="37"/>
  <c r="D7" i="37"/>
  <c r="C24" i="37"/>
  <c r="D23" i="32" l="1"/>
  <c r="D17" i="33" l="1"/>
  <c r="C17" i="33"/>
  <c r="C8" i="33" l="1"/>
  <c r="H8" i="33"/>
  <c r="H11" i="33" s="1"/>
  <c r="E8" i="33"/>
  <c r="J8" i="33"/>
  <c r="J11" i="33" s="1"/>
  <c r="J20" i="33" s="1"/>
  <c r="J17" i="33"/>
  <c r="L7" i="33"/>
  <c r="E11" i="33"/>
  <c r="D8" i="33"/>
  <c r="D11" i="33" s="1"/>
  <c r="D20" i="33" s="1"/>
  <c r="I8" i="33"/>
  <c r="L9" i="33"/>
  <c r="I17" i="33"/>
  <c r="L18" i="33"/>
  <c r="L10" i="33"/>
  <c r="L19" i="33"/>
  <c r="I11" i="33"/>
  <c r="L4" i="33"/>
  <c r="C11" i="33"/>
  <c r="C20" i="33" s="1"/>
  <c r="L6" i="33"/>
  <c r="B8" i="33"/>
  <c r="B11" i="33" s="1"/>
  <c r="F8" i="33"/>
  <c r="F11" i="33" s="1"/>
  <c r="K8" i="33"/>
  <c r="K11" i="33" s="1"/>
  <c r="B17" i="33"/>
  <c r="F17" i="33"/>
  <c r="I20" i="33" l="1"/>
  <c r="B20" i="33"/>
  <c r="F20" i="33"/>
  <c r="L8" i="33"/>
  <c r="L11" i="33" s="1"/>
  <c r="K17" i="33" l="1"/>
  <c r="K20" i="33" s="1"/>
  <c r="L15" i="33"/>
  <c r="E17" i="33" l="1"/>
  <c r="H17" i="33"/>
  <c r="H20" i="33" s="1"/>
  <c r="L16" i="33" l="1"/>
  <c r="E20" i="33"/>
  <c r="L17" i="33"/>
  <c r="L20" i="33" l="1"/>
  <c r="C23" i="32"/>
  <c r="C9" i="31" l="1"/>
  <c r="C30" i="31"/>
  <c r="C17" i="31" l="1"/>
  <c r="C23" i="31" s="1"/>
  <c r="C28" i="31" s="1"/>
  <c r="C34" i="31" s="1"/>
  <c r="C5" i="32" s="1"/>
  <c r="C25" i="32" s="1"/>
  <c r="C25" i="30" l="1"/>
  <c r="C5" i="30" l="1"/>
  <c r="C20" i="28" l="1"/>
  <c r="C5" i="28"/>
  <c r="D5" i="28"/>
  <c r="D33" i="28" l="1"/>
  <c r="C33" i="28"/>
  <c r="C37" i="30" l="1"/>
  <c r="C51" i="30" s="1"/>
  <c r="D33" i="37" l="1"/>
  <c r="D5" i="37" s="1"/>
  <c r="D59" i="37" s="1"/>
  <c r="D63" i="37" l="1"/>
  <c r="C33" i="37"/>
  <c r="C5" i="37" s="1"/>
  <c r="C59" i="37" s="1"/>
  <c r="C63" i="37" s="1"/>
  <c r="D32" i="31" l="1"/>
  <c r="D26" i="31"/>
  <c r="D25" i="31"/>
  <c r="D21" i="31"/>
  <c r="D20" i="31"/>
  <c r="D19" i="31"/>
  <c r="D15" i="31"/>
  <c r="D14" i="31"/>
  <c r="D13" i="31"/>
  <c r="D12" i="31"/>
  <c r="D11" i="31"/>
  <c r="D7" i="31"/>
  <c r="D6" i="31"/>
  <c r="D9" i="31" l="1"/>
  <c r="D17" i="31" s="1"/>
  <c r="D23" i="31" s="1"/>
  <c r="D28" i="31" s="1"/>
  <c r="D31" i="31"/>
  <c r="D30" i="31" s="1"/>
  <c r="D34" i="31" l="1"/>
  <c r="D5" i="32" s="1"/>
  <c r="D25" i="32" s="1"/>
</calcChain>
</file>

<file path=xl/sharedStrings.xml><?xml version="1.0" encoding="utf-8"?>
<sst xmlns="http://schemas.openxmlformats.org/spreadsheetml/2006/main" count="210" uniqueCount="179">
  <si>
    <t>Assets</t>
  </si>
  <si>
    <t>Current assets</t>
  </si>
  <si>
    <t>Cash and cash equivalents</t>
  </si>
  <si>
    <t>Trade receivables</t>
  </si>
  <si>
    <t xml:space="preserve">   - Due from related parties</t>
  </si>
  <si>
    <t>Other receivables</t>
  </si>
  <si>
    <t>Inventories</t>
  </si>
  <si>
    <t>Other current assets</t>
  </si>
  <si>
    <t>Non-current assets</t>
  </si>
  <si>
    <t>Deferred tax asset</t>
  </si>
  <si>
    <t>Total assets</t>
  </si>
  <si>
    <t>Liabilities</t>
  </si>
  <si>
    <t>Current liabilities</t>
  </si>
  <si>
    <t>Trade payables</t>
  </si>
  <si>
    <t>Other payables</t>
  </si>
  <si>
    <t>Non-current liabilities</t>
  </si>
  <si>
    <t>Equity</t>
  </si>
  <si>
    <t xml:space="preserve">Cost of sales </t>
  </si>
  <si>
    <t xml:space="preserve">General administrative expenses </t>
  </si>
  <si>
    <t>Total comprehensive income</t>
  </si>
  <si>
    <t>Transfers</t>
  </si>
  <si>
    <t>Purchase of property, plant and equipment</t>
  </si>
  <si>
    <t>Purchase of intangible assets</t>
  </si>
  <si>
    <t>Interest received</t>
  </si>
  <si>
    <t>Interest paid</t>
  </si>
  <si>
    <t>Proceeds from borrowings</t>
  </si>
  <si>
    <t>Notes</t>
  </si>
  <si>
    <t>Property, plant and equipment</t>
  </si>
  <si>
    <t>Revenue</t>
  </si>
  <si>
    <t>Dividends paid (Note 17)</t>
  </si>
  <si>
    <t>Dividends received</t>
  </si>
  <si>
    <t>Inflation adjustments on capital</t>
  </si>
  <si>
    <t>Total liabilities and equity</t>
  </si>
  <si>
    <t>Marketing expenses</t>
  </si>
  <si>
    <t>Research and development expenses</t>
  </si>
  <si>
    <t>Other income from operating activities</t>
  </si>
  <si>
    <t>Other expenses from operating activities</t>
  </si>
  <si>
    <t>Gains / (losses) on
remeasurements of defined
benefit plans</t>
  </si>
  <si>
    <t xml:space="preserve">   - Due from third parties</t>
  </si>
  <si>
    <t>Current borrowings</t>
  </si>
  <si>
    <t>Long Term Borrowings</t>
  </si>
  <si>
    <t>Adjustments for depreciation and amortisation expense</t>
  </si>
  <si>
    <t>Adjustments for interest expense</t>
  </si>
  <si>
    <t>Repayments of borrowings</t>
  </si>
  <si>
    <t>Dividends Paid</t>
  </si>
  <si>
    <t>Interest Received</t>
  </si>
  <si>
    <t>Current tax assets</t>
  </si>
  <si>
    <t>Other non-current liabilities</t>
  </si>
  <si>
    <t>Turkish Lira (thousand TL)</t>
  </si>
  <si>
    <t>Current tax liabilities</t>
  </si>
  <si>
    <t>Prepaid expenses</t>
  </si>
  <si>
    <t>Financial assets</t>
  </si>
  <si>
    <t>Intangible assets</t>
  </si>
  <si>
    <t xml:space="preserve">   - Bank borrowings</t>
  </si>
  <si>
    <t>Short- term portion of long-term borrowings</t>
  </si>
  <si>
    <t xml:space="preserve">   - Due to related parties</t>
  </si>
  <si>
    <t xml:space="preserve">   - Due to third parties</t>
  </si>
  <si>
    <t>Deferred revenue</t>
  </si>
  <si>
    <t>Short-term provisions</t>
  </si>
  <si>
    <t xml:space="preserve">   - Other provisions</t>
  </si>
  <si>
    <t>Employee benefit liabilities</t>
  </si>
  <si>
    <t>- Bank borrowings</t>
  </si>
  <si>
    <t>Long-term provisions</t>
  </si>
  <si>
    <t xml:space="preserve">   - Provision for employment termination benefits</t>
  </si>
  <si>
    <t>Paid-in capital</t>
  </si>
  <si>
    <t>Share premium</t>
  </si>
  <si>
    <t>Other comprehensive income/ (loss)
not to be reclassified under profit or loss</t>
  </si>
  <si>
    <t>Restricted reserves</t>
  </si>
  <si>
    <t>Retained earnings</t>
  </si>
  <si>
    <t>Net profit for the period</t>
  </si>
  <si>
    <t>Gross profit</t>
  </si>
  <si>
    <t>Profit from operating activities</t>
  </si>
  <si>
    <t>Income from investing activities</t>
  </si>
  <si>
    <t>Expenses from investing activities</t>
  </si>
  <si>
    <t>Financial expenses</t>
  </si>
  <si>
    <t>Financial income</t>
  </si>
  <si>
    <t>Earnings per share with a nominal value Kr 1</t>
  </si>
  <si>
    <t>Net profit</t>
  </si>
  <si>
    <t>Other comprehensive income not to be reclassified to profit or loss</t>
  </si>
  <si>
    <t>Other comprehensive income tax not to be reclassified to profit or loss</t>
  </si>
  <si>
    <t>Other comprehensive income to be reclassified to profit or loss</t>
  </si>
  <si>
    <t>Other comprehensive income taxes to be reclassified to profit or loss</t>
  </si>
  <si>
    <t>Taxes relating to cash flow hedges</t>
  </si>
  <si>
    <t>Paid-in
capital</t>
  </si>
  <si>
    <t>Share
premium</t>
  </si>
  <si>
    <t>Restricted
Reserves</t>
  </si>
  <si>
    <t>Net 
Profit</t>
  </si>
  <si>
    <t>Total 
equity</t>
  </si>
  <si>
    <t>Profit for the period</t>
  </si>
  <si>
    <t>Other comprehensive income/ (loss)</t>
  </si>
  <si>
    <t>Profit/ (loss) for the period</t>
  </si>
  <si>
    <t>Cash flows generated from/ (used in) operating activities</t>
  </si>
  <si>
    <t>Adjustments for impairment loss of inventories</t>
  </si>
  <si>
    <t>Adjustments for provisions related with employee benefits</t>
  </si>
  <si>
    <t>Adjustments for lawsuit and/ or penalty provisions</t>
  </si>
  <si>
    <t>Adjustments for warranty provisions</t>
  </si>
  <si>
    <t>Adjustments for other provisions</t>
  </si>
  <si>
    <t>Adjustments for dividend income</t>
  </si>
  <si>
    <t>Adjustments for interest income</t>
  </si>
  <si>
    <t>Adjustments for tax expenses</t>
  </si>
  <si>
    <t>Adjustments for unearned financing income</t>
  </si>
  <si>
    <t>Adjustments for deferred financing expense</t>
  </si>
  <si>
    <t>Adjustments for gain/ (loss) on sales of property, plant and equipment</t>
  </si>
  <si>
    <t>Other adjustments for which cash effects are investing or financing cash flow</t>
  </si>
  <si>
    <t>Changes in working capital</t>
  </si>
  <si>
    <t>(Increase) / decrease in trade receivable</t>
  </si>
  <si>
    <t>(Increase) / decrease in inventories</t>
  </si>
  <si>
    <t>(Increase) / decrease in prepaid expenses</t>
  </si>
  <si>
    <t>Increase/ (decrease) in trade payable</t>
  </si>
  <si>
    <t>(Increase) / decrease in other assets</t>
  </si>
  <si>
    <t>Increase/ (decrease) in other payables</t>
  </si>
  <si>
    <t>Payments related with provisions for employee benefits</t>
  </si>
  <si>
    <t>Payments related with other provisions</t>
  </si>
  <si>
    <t>Taxes paid</t>
  </si>
  <si>
    <t>Cash flows used in investing activities</t>
  </si>
  <si>
    <t>Proceeds from sales of property, plant and equipment</t>
  </si>
  <si>
    <t>Cash advances given</t>
  </si>
  <si>
    <t>Net increase/ (decrease) in cash and cash equivalents</t>
  </si>
  <si>
    <t>Cash and cash equivalents at the beginning of the period</t>
  </si>
  <si>
    <t>Cash and cash equivalents at the end of the period</t>
  </si>
  <si>
    <t>Retained Earnings</t>
  </si>
  <si>
    <t>Turkish lira (thousand TL)</t>
  </si>
  <si>
    <t xml:space="preserve">   - Losses on remeasurements of defined
       benefit plans</t>
  </si>
  <si>
    <t xml:space="preserve">    -Losses on cash flow hedges</t>
  </si>
  <si>
    <t>Derivative financial assets</t>
  </si>
  <si>
    <t>Derivative financial liabilities</t>
  </si>
  <si>
    <t xml:space="preserve">   -Gains from financial assets measured at
      fair value through other comprehensive income</t>
  </si>
  <si>
    <t>Taxes relating to gains / (losses) from financial assets measured
   at fair value through other comprehensive income</t>
  </si>
  <si>
    <t>Other comprehensive (loss) / income</t>
  </si>
  <si>
    <t>Cash flows (used in) / generated from financing activities</t>
  </si>
  <si>
    <t>-</t>
  </si>
  <si>
    <t>Investments accounted for by the equity method</t>
  </si>
  <si>
    <t xml:space="preserve">Share of profit / (loss) of invesments accounted for </t>
  </si>
  <si>
    <t xml:space="preserve">  by the equity method</t>
  </si>
  <si>
    <t>Undistributed profits of investments accounted for by the equity method</t>
  </si>
  <si>
    <t>Cash outflows from acquisition or share</t>
  </si>
  <si>
    <t xml:space="preserve">   or debt instruments of other enitities</t>
  </si>
  <si>
    <t xml:space="preserve"> Other 
 comprehensive income
 not to be 
 reclassified in
 profit or loss</t>
  </si>
  <si>
    <t>Previous period 
Audited</t>
  </si>
  <si>
    <t>Continuing operations</t>
  </si>
  <si>
    <t>Tax income/ (expense) from continuing operations</t>
  </si>
  <si>
    <t xml:space="preserve">  Tax expenses for the period</t>
  </si>
  <si>
    <t xml:space="preserve">  Deferred tax (expense) / income</t>
  </si>
  <si>
    <t>Profit from continuing operations before tax</t>
  </si>
  <si>
    <t>Operating income before financial income / (expense)</t>
  </si>
  <si>
    <t>Other comprehensive income / (expense)</t>
  </si>
  <si>
    <t>(Losses) / gains on remeasurements of defined benefit plans</t>
  </si>
  <si>
    <t>Gains/(losses) from financial assets measured at
   fair value through other comprehensive income</t>
  </si>
  <si>
    <t>Taxes relating to remeasurements of defined benefit plans</t>
  </si>
  <si>
    <t>Other comprehensive income relating to cash flow hedges</t>
  </si>
  <si>
    <t xml:space="preserve"> Gain / (losses) from
 financial assets
 measured at fair
value through other
 comprehensive
 income</t>
  </si>
  <si>
    <t>Accumulated profit</t>
  </si>
  <si>
    <t>Adjustments to reconcile profit or loss</t>
  </si>
  <si>
    <t>Cash flows generated from operations</t>
  </si>
  <si>
    <t>Other comprehensive income / (loss)
to be reclassified in profit or loss</t>
  </si>
  <si>
    <t>Other
comprehensive income
to be
reclassfied in
profit or loss</t>
  </si>
  <si>
    <t>Cash flow
hedge
reserve</t>
  </si>
  <si>
    <t>31 December 2019</t>
  </si>
  <si>
    <t>The right-of- use assets</t>
  </si>
  <si>
    <t xml:space="preserve">   - Lease liabilities</t>
  </si>
  <si>
    <t>Balances at January 1, 2019</t>
  </si>
  <si>
    <t xml:space="preserve">Cash outflows on debt payments from leasing agreements </t>
  </si>
  <si>
    <t>Investments in associates and joint ventures</t>
  </si>
  <si>
    <t>10,11,33</t>
  </si>
  <si>
    <t>Ford Otomotiv Sanayi A.Ş. Statement of financial position as at 31 March 2020 and 31 December 2019</t>
  </si>
  <si>
    <t>Ford Otomotiv Sanayi A.Ş. Statement of profit or loss for the periods ended 31 March 2020 and 2019</t>
  </si>
  <si>
    <t>Ford Otomotiv Sanayi A.Ş. Statement of other comprehensive income for the periods ended 31 March 2020 and 2019</t>
  </si>
  <si>
    <t>Ford Otomotiv Sanayi A.Ş. Statement of changes in equity for the periods 31 March 2020 and 2019</t>
  </si>
  <si>
    <t>Ford Otomotiv Sanayi A.Ş. Statement of cash flows for the periods ended 31 March 2020 and 2019</t>
  </si>
  <si>
    <t>Current period 
Unaudited</t>
  </si>
  <si>
    <t>31 March 2020</t>
  </si>
  <si>
    <t>Previous period 
Unaudited</t>
  </si>
  <si>
    <t>1 January-
31 March 2019</t>
  </si>
  <si>
    <t>1 January-
31 March 2020</t>
  </si>
  <si>
    <t>Balances at March 31, 2019</t>
  </si>
  <si>
    <t>Balances at January 1, 2020</t>
  </si>
  <si>
    <t>Balances at March 31, 2020</t>
  </si>
  <si>
    <t>Current period 
Unaudited
31 March 2020</t>
  </si>
  <si>
    <t>Previous period 
Unaudited 
31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</si>
</sst>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164" formatCode="_-* #,##0\ _T_L_-;\-* #,##0\ _T_L_-;_-* &quot;-&quot;\ _T_L_-;_-@_-"/>
    <numFmt numFmtId="165" formatCode="_-* #,##0.00\ _T_L_-;\-* #,##0.00\ _T_L_-;_-* &quot;-&quot;??\ _T_L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IR£&quot;#,##0.00;[Red]\-&quot;IR£&quot;#,##0.00"/>
    <numFmt numFmtId="171" formatCode="_-&quot;IR£&quot;* #,##0_-;\-&quot;IR£&quot;* #,##0_-;_-&quot;IR£&quot;* &quot;-&quot;_-;_-@_-"/>
    <numFmt numFmtId="172" formatCode="_-&quot;IR£&quot;* #,##0.00_-;\-&quot;IR£&quot;* #,##0.00_-;_-&quot;IR£&quot;* &quot;-&quot;??_-;_-@_-"/>
    <numFmt numFmtId="173" formatCode="&quot;$&quot;\ #,##0_);\(&quot;$&quot;\ #,##0\)"/>
    <numFmt numFmtId="174" formatCode="&quot;$&quot;\ #,##0_);[Red]\(&quot;$&quot;\ #,##0\)"/>
    <numFmt numFmtId="175" formatCode="&quot;$&quot;\ #,##0.00_);\(&quot;$&quot;\ #,##0.00\)"/>
    <numFmt numFmtId="176" formatCode="&quot;$&quot;\ #,##0.00_);[Red]\(&quot;$&quot;\ #,##0.00\)"/>
    <numFmt numFmtId="177" formatCode="_(&quot;$&quot;\ * #,##0_);_(&quot;$&quot;\ * \(#,##0\);_(&quot;$&quot;\ * &quot;-&quot;_);_(@_)"/>
    <numFmt numFmtId="178" formatCode="&quot;$&quot;#,##0.00;[Red]\-&quot;$&quot;#,##0.00"/>
    <numFmt numFmtId="179" formatCode="_-&quot;$&quot;* #,##0_-;\-&quot;$&quot;* #,##0_-;_-&quot;$&quot;* &quot;-&quot;_-;_-@_-"/>
    <numFmt numFmtId="180" formatCode="&quot;$&quot;#,##0.00;[Red]&quot;$&quot;#,##0.00"/>
    <numFmt numFmtId="181" formatCode="#,##0.0_);\(#,##0.0\)"/>
    <numFmt numFmtId="182" formatCode="_ * #,##0_)\ _T_L_ ;_ * \(#,##0\)\ _T_L_ ;_ * &quot;-&quot;_)\ _T_L_ ;_ @_ "/>
    <numFmt numFmtId="183" formatCode="########.00"/>
    <numFmt numFmtId="184" formatCode="#,##0\ &quot;F&quot;;[Red]\-#,##0\ &quot;F&quot;"/>
    <numFmt numFmtId="185" formatCode="#,##0.00\ &quot;F&quot;;[Red]\-#,##0.00\ &quot;F&quot;"/>
    <numFmt numFmtId="186" formatCode="[$-809]d\ mmmm\ yyyy;@"/>
    <numFmt numFmtId="187" formatCode="_-* #,##0\ _T_L_-;\-* #,##0\ _T_L_-;_-* &quot;-&quot;??\ _T_L_-;_-@_-"/>
  </numFmts>
  <fonts count="52">
    <font>
      <sz val="10"/>
      <name val="Tahoma"/>
      <charset val="162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Tahoma"/>
      <family val="2"/>
      <charset val="162"/>
    </font>
    <font>
      <sz val="10"/>
      <name val="Arial"/>
      <family val="2"/>
      <charset val="162"/>
    </font>
    <font>
      <sz val="10"/>
      <name val="Helv"/>
    </font>
    <font>
      <b/>
      <sz val="11"/>
      <name val="Arial"/>
      <family val="2"/>
      <charset val="162"/>
    </font>
    <font>
      <b/>
      <sz val="14"/>
      <name val="Arial (WT)"/>
      <charset val="162"/>
    </font>
    <font>
      <b/>
      <sz val="19"/>
      <color indexed="9"/>
      <name val="Arial"/>
      <family val="2"/>
      <charset val="162"/>
    </font>
    <font>
      <sz val="14"/>
      <name val="TimesNewRomanPS"/>
    </font>
    <font>
      <sz val="8"/>
      <name val="Arial"/>
      <family val="2"/>
      <charset val="162"/>
    </font>
    <font>
      <b/>
      <sz val="10"/>
      <name val="MS Sans Serif"/>
      <family val="2"/>
      <charset val="162"/>
    </font>
    <font>
      <b/>
      <sz val="8"/>
      <name val="Arial"/>
      <family val="2"/>
      <charset val="162"/>
    </font>
    <font>
      <sz val="10"/>
      <name val="Arial"/>
      <family val="2"/>
      <charset val="162"/>
    </font>
    <font>
      <sz val="12"/>
      <name val="Arial"/>
      <family val="2"/>
      <charset val="162"/>
    </font>
    <font>
      <sz val="10"/>
      <color indexed="8"/>
      <name val="Arial"/>
      <family val="2"/>
    </font>
    <font>
      <sz val="10"/>
      <name val="MS Sans Serif"/>
      <family val="2"/>
      <charset val="162"/>
    </font>
    <font>
      <b/>
      <sz val="8"/>
      <name val="Helv"/>
    </font>
    <font>
      <sz val="9"/>
      <name val="Arial"/>
      <family val="2"/>
      <charset val="162"/>
    </font>
    <font>
      <sz val="8"/>
      <name val="Arial"/>
      <family val="2"/>
    </font>
    <font>
      <b/>
      <sz val="16"/>
      <name val="Arial"/>
      <family val="2"/>
      <charset val="162"/>
    </font>
    <font>
      <b/>
      <sz val="24"/>
      <color indexed="8"/>
      <name val="Times New Roman"/>
      <family val="1"/>
      <charset val="162"/>
    </font>
    <font>
      <b/>
      <sz val="12"/>
      <name val="Arial"/>
      <family val="2"/>
    </font>
    <font>
      <b/>
      <sz val="10"/>
      <name val="Helv"/>
    </font>
    <font>
      <b/>
      <sz val="18"/>
      <name val="Arial"/>
      <family val="2"/>
      <charset val="162"/>
    </font>
    <font>
      <b/>
      <sz val="12"/>
      <name val="Arial"/>
      <family val="2"/>
      <charset val="162"/>
    </font>
    <font>
      <sz val="24"/>
      <name val="Arial"/>
      <family val="2"/>
      <charset val="162"/>
    </font>
    <font>
      <b/>
      <sz val="32"/>
      <name val="Arial"/>
      <family val="2"/>
      <charset val="162"/>
    </font>
    <font>
      <b/>
      <sz val="9"/>
      <name val="Arial"/>
      <family val="2"/>
      <charset val="162"/>
    </font>
    <font>
      <sz val="11"/>
      <color indexed="8"/>
      <name val="Times New Roman"/>
      <family val="1"/>
      <charset val="162"/>
    </font>
    <font>
      <b/>
      <i/>
      <sz val="11"/>
      <color indexed="8"/>
      <name val="Times New Roman"/>
      <family val="1"/>
      <charset val="162"/>
    </font>
    <font>
      <b/>
      <sz val="11"/>
      <color indexed="16"/>
      <name val="Times New Roman"/>
      <family val="1"/>
      <charset val="162"/>
    </font>
    <font>
      <b/>
      <sz val="22"/>
      <color indexed="8"/>
      <name val="Times New Roman"/>
      <family val="1"/>
      <charset val="162"/>
    </font>
    <font>
      <sz val="10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2"/>
      <charset val="162"/>
    </font>
    <font>
      <sz val="9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9"/>
      <color rgb="FFFF0000"/>
      <name val="Arial"/>
      <family val="2"/>
      <charset val="162"/>
    </font>
    <font>
      <b/>
      <sz val="9"/>
      <color rgb="FF000000"/>
      <name val="Arial"/>
      <family val="2"/>
      <charset val="162"/>
    </font>
    <font>
      <sz val="9"/>
      <color rgb="FF00000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sz val="10"/>
      <name val="Tahoma"/>
      <family val="2"/>
      <charset val="162"/>
    </font>
    <font>
      <sz val="9"/>
      <name val="Tahoma"/>
      <family val="2"/>
      <charset val="162"/>
    </font>
    <font>
      <sz val="9"/>
      <color rgb="FFFF0000"/>
      <name val="Arial"/>
      <family val="2"/>
      <charset val="162"/>
    </font>
    <font>
      <b/>
      <sz val="9"/>
      <color theme="1"/>
      <name val="Calibri"/>
      <family val="2"/>
      <charset val="162"/>
      <scheme val="minor"/>
    </font>
    <font>
      <b/>
      <sz val="9"/>
      <color theme="0"/>
      <name val="Arial"/>
      <family val="2"/>
      <charset val="162"/>
    </font>
    <font>
      <sz val="9"/>
      <color theme="0"/>
      <name val="Arial"/>
      <family val="2"/>
      <charset val="162"/>
    </font>
    <font>
      <sz val="10"/>
      <name val="Tahoma"/>
      <family val="2"/>
      <charset val="162"/>
    </font>
    <font>
      <b/>
      <sz val="10"/>
      <name val="Times New Roman"/>
      <family val="1"/>
      <charset val="162"/>
    </font>
    <font>
      <b/>
      <sz val="8"/>
      <color rgb="FF000000"/>
      <name val="Times New Roman"/>
      <family val="1"/>
      <charset val="162"/>
    </font>
    <font>
      <sz val="8"/>
      <color rgb="FF000000"/>
      <name val="Times New Roman"/>
      <family val="1"/>
      <charset val="16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lightGray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29">
    <xf numFmtId="0" fontId="0" fillId="0" borderId="0">
      <alignment vertical="top"/>
    </xf>
    <xf numFmtId="9" fontId="4" fillId="2" borderId="0"/>
    <xf numFmtId="0" fontId="4" fillId="0" borderId="0"/>
    <xf numFmtId="179" fontId="4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6" fillId="0" borderId="0"/>
    <xf numFmtId="0" fontId="7" fillId="0" borderId="0" applyFont="0" applyBorder="0" applyAlignment="0">
      <alignment horizontal="centerContinuous"/>
    </xf>
    <xf numFmtId="0" fontId="8" fillId="1" borderId="0">
      <alignment horizontal="centerContinuous" vertical="center"/>
    </xf>
    <xf numFmtId="181" fontId="9" fillId="5" borderId="1">
      <alignment horizontal="left" vertical="center"/>
    </xf>
    <xf numFmtId="0" fontId="10" fillId="0" borderId="0"/>
    <xf numFmtId="170" fontId="3" fillId="0" borderId="0" applyFill="0" applyBorder="0" applyAlignment="0"/>
    <xf numFmtId="171" fontId="3" fillId="0" borderId="0" applyFill="0" applyBorder="0" applyAlignment="0"/>
    <xf numFmtId="172" fontId="3" fillId="0" borderId="0" applyFill="0" applyBorder="0" applyAlignment="0"/>
    <xf numFmtId="173" fontId="3" fillId="0" borderId="0" applyFill="0" applyBorder="0" applyAlignment="0"/>
    <xf numFmtId="174" fontId="3" fillId="0" borderId="0" applyFill="0" applyBorder="0" applyAlignment="0"/>
    <xf numFmtId="170" fontId="3" fillId="0" borderId="0" applyFill="0" applyBorder="0" applyAlignment="0"/>
    <xf numFmtId="175" fontId="3" fillId="0" borderId="0" applyFill="0" applyBorder="0" applyAlignment="0"/>
    <xf numFmtId="171" fontId="3" fillId="0" borderId="0" applyFill="0" applyBorder="0" applyAlignment="0"/>
    <xf numFmtId="0" fontId="12" fillId="0" borderId="2">
      <alignment horizontal="center"/>
    </xf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70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" fillId="0" borderId="0"/>
    <xf numFmtId="171" fontId="3" fillId="0" borderId="0" applyFont="0" applyFill="0" applyBorder="0" applyAlignment="0" applyProtection="0"/>
    <xf numFmtId="183" fontId="4" fillId="6" borderId="0" applyFont="0" applyBorder="0"/>
    <xf numFmtId="0" fontId="14" fillId="0" borderId="0" applyNumberFormat="0" applyFill="0" applyBorder="0" applyAlignment="0" applyProtection="0"/>
    <xf numFmtId="14" fontId="15" fillId="0" borderId="0" applyFill="0" applyBorder="0" applyAlignment="0"/>
    <xf numFmtId="15" fontId="16" fillId="0" borderId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3" fillId="0" borderId="0" applyFill="0" applyBorder="0" applyAlignment="0"/>
    <xf numFmtId="171" fontId="3" fillId="0" borderId="0" applyFill="0" applyBorder="0" applyAlignment="0"/>
    <xf numFmtId="170" fontId="3" fillId="0" borderId="0" applyFill="0" applyBorder="0" applyAlignment="0"/>
    <xf numFmtId="175" fontId="3" fillId="0" borderId="0" applyFill="0" applyBorder="0" applyAlignment="0"/>
    <xf numFmtId="171" fontId="3" fillId="0" borderId="0" applyFill="0" applyBorder="0" applyAlignment="0"/>
    <xf numFmtId="0" fontId="17" fillId="0" borderId="3">
      <alignment horizontal="center"/>
    </xf>
    <xf numFmtId="3" fontId="18" fillId="0" borderId="0">
      <alignment horizontal="right"/>
    </xf>
    <xf numFmtId="2" fontId="14" fillId="0" borderId="0" applyFill="0" applyBorder="0" applyAlignment="0" applyProtection="0"/>
    <xf numFmtId="38" fontId="19" fillId="6" borderId="0" applyNumberFormat="0" applyBorder="0" applyAlignment="0" applyProtection="0"/>
    <xf numFmtId="0" fontId="20" fillId="0" borderId="4">
      <alignment vertical="center"/>
    </xf>
    <xf numFmtId="0" fontId="21" fillId="7" borderId="0">
      <alignment horizontal="center"/>
    </xf>
    <xf numFmtId="0" fontId="22" fillId="0" borderId="5" applyNumberFormat="0" applyAlignment="0" applyProtection="0">
      <alignment horizontal="left" vertical="center"/>
    </xf>
    <xf numFmtId="0" fontId="23" fillId="1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0" fontId="19" fillId="8" borderId="6" applyNumberFormat="0" applyBorder="0" applyAlignment="0" applyProtection="0"/>
    <xf numFmtId="0" fontId="5" fillId="0" borderId="0"/>
    <xf numFmtId="170" fontId="3" fillId="0" borderId="0" applyFill="0" applyBorder="0" applyAlignment="0"/>
    <xf numFmtId="171" fontId="3" fillId="0" borderId="0" applyFill="0" applyBorder="0" applyAlignment="0"/>
    <xf numFmtId="170" fontId="3" fillId="0" borderId="0" applyFill="0" applyBorder="0" applyAlignment="0"/>
    <xf numFmtId="175" fontId="3" fillId="0" borderId="0" applyFill="0" applyBorder="0" applyAlignment="0"/>
    <xf numFmtId="171" fontId="3" fillId="0" borderId="0" applyFill="0" applyBorder="0" applyAlignment="0"/>
    <xf numFmtId="0" fontId="26" fillId="0" borderId="0">
      <alignment horizontal="center"/>
    </xf>
    <xf numFmtId="0" fontId="27" fillId="0" borderId="7">
      <alignment horizontal="centerContinuous"/>
    </xf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0" fontId="28" fillId="0" borderId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" fontId="5" fillId="0" borderId="0" applyFont="0" applyFill="0" applyBorder="0" applyAlignment="0" applyProtection="0"/>
    <xf numFmtId="40" fontId="29" fillId="10" borderId="0">
      <alignment horizontal="right"/>
    </xf>
    <xf numFmtId="0" fontId="30" fillId="10" borderId="0">
      <alignment horizontal="right"/>
    </xf>
    <xf numFmtId="0" fontId="31" fillId="10" borderId="3"/>
    <xf numFmtId="0" fontId="31" fillId="0" borderId="0" applyBorder="0">
      <alignment horizontal="centerContinuous"/>
    </xf>
    <xf numFmtId="0" fontId="32" fillId="0" borderId="0" applyBorder="0">
      <alignment horizontal="centerContinuous"/>
    </xf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" fillId="0" borderId="0"/>
    <xf numFmtId="174" fontId="3" fillId="0" borderId="0" applyFont="0" applyFill="0" applyBorder="0" applyAlignment="0" applyProtection="0"/>
    <xf numFmtId="172" fontId="13" fillId="0" borderId="0" applyFont="0" applyFill="0" applyBorder="0" applyAlignment="0" applyProtection="0"/>
    <xf numFmtId="10" fontId="4" fillId="0" borderId="0" applyFont="0" applyFill="0" applyBorder="0" applyAlignment="0" applyProtection="0"/>
    <xf numFmtId="170" fontId="3" fillId="0" borderId="0" applyFill="0" applyBorder="0" applyAlignment="0"/>
    <xf numFmtId="171" fontId="3" fillId="0" borderId="0" applyFill="0" applyBorder="0" applyAlignment="0"/>
    <xf numFmtId="170" fontId="3" fillId="0" borderId="0" applyFill="0" applyBorder="0" applyAlignment="0"/>
    <xf numFmtId="175" fontId="3" fillId="0" borderId="0" applyFill="0" applyBorder="0" applyAlignment="0"/>
    <xf numFmtId="171" fontId="3" fillId="0" borderId="0" applyFill="0" applyBorder="0" applyAlignment="0"/>
    <xf numFmtId="0" fontId="16" fillId="0" borderId="0" applyNumberFormat="0" applyFont="0" applyFill="0" applyBorder="0" applyAlignment="0" applyProtection="0">
      <alignment horizontal="left"/>
    </xf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11" fillId="0" borderId="8">
      <alignment horizontal="center"/>
    </xf>
    <xf numFmtId="3" fontId="16" fillId="0" borderId="0" applyFont="0" applyFill="0" applyBorder="0" applyAlignment="0" applyProtection="0"/>
    <xf numFmtId="0" fontId="16" fillId="11" borderId="0" applyNumberFormat="0" applyFont="0" applyBorder="0" applyAlignment="0" applyProtection="0"/>
    <xf numFmtId="0" fontId="4" fillId="9" borderId="0" applyNumberFormat="0" applyFont="0" applyBorder="0" applyAlignment="0" applyProtection="0"/>
    <xf numFmtId="0" fontId="4" fillId="3" borderId="0" applyNumberFormat="0" applyFont="0" applyBorder="0" applyAlignment="0" applyProtection="0"/>
    <xf numFmtId="0" fontId="4" fillId="4" borderId="0" applyNumberFormat="0" applyFont="0" applyBorder="0" applyAlignment="0" applyProtection="0"/>
    <xf numFmtId="0" fontId="4" fillId="0" borderId="0" applyNumberFormat="0" applyFont="0" applyFill="0" applyBorder="0" applyAlignment="0" applyProtection="0"/>
    <xf numFmtId="0" fontId="4" fillId="4" borderId="0" applyNumberFormat="0" applyFon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" fontId="33" fillId="0" borderId="0" applyBorder="0">
      <alignment horizontal="left" vertical="top" wrapText="1"/>
    </xf>
    <xf numFmtId="185" fontId="16" fillId="0" borderId="0">
      <alignment horizontal="center"/>
    </xf>
    <xf numFmtId="49" fontId="15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14" fillId="0" borderId="9" applyNumberFormat="0" applyFill="0" applyAlignment="0" applyProtection="0"/>
    <xf numFmtId="0" fontId="4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4" fillId="0" borderId="0"/>
    <xf numFmtId="165" fontId="34" fillId="0" borderId="0" applyFont="0" applyFill="0" applyBorder="0" applyAlignment="0" applyProtection="0"/>
    <xf numFmtId="0" fontId="35" fillId="0" borderId="0"/>
    <xf numFmtId="0" fontId="34" fillId="0" borderId="0"/>
    <xf numFmtId="165" fontId="34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3" fillId="0" borderId="0">
      <alignment vertical="top"/>
    </xf>
    <xf numFmtId="0" fontId="1" fillId="0" borderId="0"/>
    <xf numFmtId="9" fontId="3" fillId="0" borderId="0" applyFont="0" applyFill="0" applyBorder="0" applyAlignment="0" applyProtection="0"/>
    <xf numFmtId="9" fontId="48" fillId="0" borderId="0" applyFont="0" applyFill="0" applyBorder="0" applyAlignment="0" applyProtection="0"/>
  </cellStyleXfs>
  <cellXfs count="252">
    <xf numFmtId="0" fontId="0" fillId="0" borderId="0" xfId="0" applyAlignment="1"/>
    <xf numFmtId="0" fontId="41" fillId="0" borderId="0" xfId="70" applyFont="1" applyFill="1" applyAlignment="1">
      <alignment horizontal="center"/>
    </xf>
    <xf numFmtId="0" fontId="18" fillId="0" borderId="0" xfId="0" quotePrefix="1" applyFont="1" applyFill="1" applyAlignment="1">
      <alignment horizontal="left" vertical="center" wrapText="1" indent="1"/>
    </xf>
    <xf numFmtId="3" fontId="28" fillId="0" borderId="0" xfId="0" applyNumberFormat="1" applyFont="1" applyFill="1" applyBorder="1" applyAlignment="1">
      <alignment horizontal="right" vertical="center" wrapText="1"/>
    </xf>
    <xf numFmtId="0" fontId="36" fillId="0" borderId="0" xfId="70" applyFont="1" applyFill="1"/>
    <xf numFmtId="0" fontId="41" fillId="0" borderId="0" xfId="70" applyFont="1" applyFill="1"/>
    <xf numFmtId="0" fontId="36" fillId="0" borderId="0" xfId="70" applyFont="1" applyFill="1" applyBorder="1"/>
    <xf numFmtId="0" fontId="36" fillId="0" borderId="0" xfId="7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43" fillId="0" borderId="0" xfId="0" applyFont="1" applyFill="1" applyAlignment="1"/>
    <xf numFmtId="0" fontId="18" fillId="0" borderId="0" xfId="0" applyFont="1" applyFill="1" applyAlignment="1"/>
    <xf numFmtId="0" fontId="36" fillId="0" borderId="0" xfId="121" applyFont="1" applyFill="1" applyBorder="1"/>
    <xf numFmtId="0" fontId="36" fillId="0" borderId="0" xfId="70" applyFont="1" applyFill="1" applyAlignment="1"/>
    <xf numFmtId="0" fontId="37" fillId="0" borderId="0" xfId="70" applyFont="1" applyFill="1"/>
    <xf numFmtId="0" fontId="18" fillId="0" borderId="0" xfId="126" applyFont="1" applyFill="1"/>
    <xf numFmtId="3" fontId="18" fillId="0" borderId="0" xfId="125" applyNumberFormat="1" applyFont="1" applyFill="1" applyAlignment="1">
      <alignment horizontal="right" vertical="center" wrapText="1"/>
    </xf>
    <xf numFmtId="0" fontId="18" fillId="0" borderId="0" xfId="126" applyFont="1" applyFill="1" applyAlignment="1">
      <alignment horizontal="left"/>
    </xf>
    <xf numFmtId="0" fontId="18" fillId="0" borderId="0" xfId="126" applyFont="1" applyFill="1" applyBorder="1"/>
    <xf numFmtId="0" fontId="18" fillId="0" borderId="0" xfId="121" applyFont="1" applyFill="1" applyBorder="1" applyAlignment="1">
      <alignment horizontal="left" wrapText="1"/>
    </xf>
    <xf numFmtId="0" fontId="18" fillId="0" borderId="0" xfId="121" applyFont="1" applyFill="1" applyBorder="1" applyAlignment="1">
      <alignment horizontal="center"/>
    </xf>
    <xf numFmtId="0" fontId="28" fillId="0" borderId="0" xfId="121" applyFont="1" applyFill="1" applyBorder="1" applyAlignment="1">
      <alignment horizontal="right" wrapText="1"/>
    </xf>
    <xf numFmtId="0" fontId="18" fillId="0" borderId="0" xfId="121" applyFont="1" applyFill="1" applyBorder="1" applyAlignment="1">
      <alignment horizontal="right" wrapText="1"/>
    </xf>
    <xf numFmtId="0" fontId="18" fillId="0" borderId="0" xfId="126" applyFont="1" applyFill="1" applyAlignment="1">
      <alignment horizontal="center"/>
    </xf>
    <xf numFmtId="3" fontId="36" fillId="0" borderId="0" xfId="70" applyNumberFormat="1" applyFont="1" applyFill="1"/>
    <xf numFmtId="0" fontId="37" fillId="0" borderId="0" xfId="70" applyFont="1" applyFill="1" applyAlignment="1">
      <alignment horizontal="center"/>
    </xf>
    <xf numFmtId="0" fontId="45" fillId="0" borderId="0" xfId="70" applyFont="1" applyFill="1" applyAlignment="1">
      <alignment horizontal="center"/>
    </xf>
    <xf numFmtId="0" fontId="36" fillId="0" borderId="0" xfId="70" applyFont="1" applyFill="1" applyAlignment="1">
      <alignment vertical="center"/>
    </xf>
    <xf numFmtId="0" fontId="36" fillId="0" borderId="0" xfId="121" applyFont="1" applyFill="1" applyBorder="1" applyAlignment="1">
      <alignment horizontal="right"/>
    </xf>
    <xf numFmtId="0" fontId="36" fillId="0" borderId="0" xfId="70" applyFont="1" applyFill="1" applyAlignment="1">
      <alignment horizontal="right"/>
    </xf>
    <xf numFmtId="187" fontId="46" fillId="0" borderId="0" xfId="124" applyNumberFormat="1" applyFont="1" applyFill="1" applyAlignment="1">
      <alignment horizontal="center"/>
    </xf>
    <xf numFmtId="187" fontId="47" fillId="0" borderId="0" xfId="124" applyNumberFormat="1" applyFont="1" applyFill="1"/>
    <xf numFmtId="187" fontId="47" fillId="0" borderId="0" xfId="124" applyNumberFormat="1" applyFont="1" applyFill="1" applyAlignment="1">
      <alignment horizontal="left"/>
    </xf>
    <xf numFmtId="187" fontId="47" fillId="0" borderId="0" xfId="124" applyNumberFormat="1" applyFont="1" applyFill="1" applyBorder="1"/>
    <xf numFmtId="3" fontId="18" fillId="0" borderId="0" xfId="0" applyNumberFormat="1" applyFont="1" applyFill="1" applyAlignment="1"/>
    <xf numFmtId="167" fontId="36" fillId="0" borderId="0" xfId="70" applyNumberFormat="1" applyFont="1" applyFill="1" applyBorder="1"/>
    <xf numFmtId="167" fontId="18" fillId="0" borderId="0" xfId="126" applyNumberFormat="1" applyFont="1" applyFill="1"/>
    <xf numFmtId="0" fontId="36" fillId="0" borderId="0" xfId="70" applyFont="1" applyFill="1" applyBorder="1" applyAlignment="1">
      <alignment horizontal="center" vertical="center" wrapText="1"/>
    </xf>
    <xf numFmtId="15" fontId="36" fillId="0" borderId="0" xfId="7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6" fillId="0" borderId="0" xfId="70" applyFont="1" applyFill="1" applyBorder="1" applyAlignment="1">
      <alignment horizontal="center"/>
    </xf>
    <xf numFmtId="3" fontId="36" fillId="0" borderId="0" xfId="70" applyNumberFormat="1" applyFont="1" applyFill="1" applyBorder="1" applyAlignment="1">
      <alignment horizontal="center"/>
    </xf>
    <xf numFmtId="3" fontId="36" fillId="0" borderId="0" xfId="70" applyNumberFormat="1" applyFont="1" applyFill="1" applyAlignment="1">
      <alignment horizontal="center"/>
    </xf>
    <xf numFmtId="0" fontId="28" fillId="12" borderId="0" xfId="0" applyFont="1" applyFill="1" applyAlignment="1">
      <alignment horizontal="right" wrapText="1"/>
    </xf>
    <xf numFmtId="0" fontId="18" fillId="12" borderId="0" xfId="0" applyFont="1" applyFill="1" applyBorder="1" applyAlignment="1">
      <alignment horizontal="right" vertical="center" wrapText="1"/>
    </xf>
    <xf numFmtId="0" fontId="28" fillId="12" borderId="0" xfId="0" applyFont="1" applyFill="1" applyAlignment="1">
      <alignment horizontal="right" vertical="center" wrapText="1"/>
    </xf>
    <xf numFmtId="0" fontId="18" fillId="12" borderId="0" xfId="0" applyFont="1" applyFill="1" applyAlignment="1">
      <alignment horizontal="right" vertical="center" wrapText="1"/>
    </xf>
    <xf numFmtId="167" fontId="18" fillId="12" borderId="0" xfId="0" applyNumberFormat="1" applyFont="1" applyFill="1" applyAlignment="1"/>
    <xf numFmtId="0" fontId="28" fillId="12" borderId="0" xfId="0" applyFont="1" applyFill="1" applyBorder="1" applyAlignment="1">
      <alignment horizontal="right" wrapText="1"/>
    </xf>
    <xf numFmtId="186" fontId="28" fillId="12" borderId="11" xfId="0" applyNumberFormat="1" applyFont="1" applyFill="1" applyBorder="1" applyAlignment="1">
      <alignment horizontal="right" vertical="center" wrapText="1"/>
    </xf>
    <xf numFmtId="0" fontId="28" fillId="12" borderId="11" xfId="0" applyFont="1" applyFill="1" applyBorder="1" applyAlignment="1">
      <alignment horizontal="right" vertical="center" wrapText="1"/>
    </xf>
    <xf numFmtId="15" fontId="39" fillId="12" borderId="0" xfId="0" applyNumberFormat="1" applyFont="1" applyFill="1" applyAlignment="1">
      <alignment horizontal="right" vertical="center" wrapText="1"/>
    </xf>
    <xf numFmtId="15" fontId="40" fillId="12" borderId="0" xfId="0" applyNumberFormat="1" applyFont="1" applyFill="1" applyAlignment="1">
      <alignment horizontal="right" vertical="center" wrapText="1"/>
    </xf>
    <xf numFmtId="167" fontId="18" fillId="12" borderId="0" xfId="0" applyNumberFormat="1" applyFont="1" applyFill="1" applyAlignment="1">
      <alignment horizontal="right"/>
    </xf>
    <xf numFmtId="0" fontId="18" fillId="12" borderId="11" xfId="0" applyFont="1" applyFill="1" applyBorder="1" applyAlignment="1">
      <alignment horizontal="right" vertical="center" wrapText="1"/>
    </xf>
    <xf numFmtId="3" fontId="28" fillId="12" borderId="12" xfId="0" applyNumberFormat="1" applyFont="1" applyFill="1" applyBorder="1" applyAlignment="1"/>
    <xf numFmtId="3" fontId="18" fillId="12" borderId="0" xfId="0" applyNumberFormat="1" applyFont="1" applyFill="1" applyAlignment="1">
      <alignment horizontal="right" vertical="center" wrapText="1"/>
    </xf>
    <xf numFmtId="3" fontId="4" fillId="12" borderId="0" xfId="0" applyNumberFormat="1" applyFont="1" applyFill="1" applyAlignment="1">
      <alignment horizontal="right" vertical="center" wrapText="1"/>
    </xf>
    <xf numFmtId="167" fontId="4" fillId="12" borderId="0" xfId="0" applyNumberFormat="1" applyFont="1" applyFill="1" applyAlignment="1"/>
    <xf numFmtId="3" fontId="28" fillId="12" borderId="0" xfId="0" applyNumberFormat="1" applyFont="1" applyFill="1" applyBorder="1" applyAlignment="1"/>
    <xf numFmtId="3" fontId="18" fillId="12" borderId="0" xfId="0" applyNumberFormat="1" applyFont="1" applyFill="1" applyBorder="1" applyAlignment="1"/>
    <xf numFmtId="187" fontId="28" fillId="12" borderId="12" xfId="124" applyNumberFormat="1" applyFont="1" applyFill="1" applyBorder="1" applyAlignment="1">
      <alignment horizontal="right" vertical="center" wrapText="1"/>
    </xf>
    <xf numFmtId="3" fontId="28" fillId="12" borderId="0" xfId="0" applyNumberFormat="1" applyFont="1" applyFill="1" applyBorder="1" applyAlignment="1">
      <alignment horizontal="right" vertical="center" wrapText="1"/>
    </xf>
    <xf numFmtId="3" fontId="18" fillId="12" borderId="0" xfId="0" applyNumberFormat="1" applyFont="1" applyFill="1" applyBorder="1" applyAlignment="1">
      <alignment horizontal="right" vertical="center" wrapText="1"/>
    </xf>
    <xf numFmtId="167" fontId="28" fillId="12" borderId="0" xfId="0" applyNumberFormat="1" applyFont="1" applyFill="1" applyAlignment="1"/>
    <xf numFmtId="0" fontId="37" fillId="12" borderId="0" xfId="70" applyFont="1" applyFill="1" applyAlignment="1">
      <alignment horizontal="center"/>
    </xf>
    <xf numFmtId="0" fontId="36" fillId="12" borderId="0" xfId="70" applyFont="1" applyFill="1" applyAlignment="1">
      <alignment horizontal="center"/>
    </xf>
    <xf numFmtId="4" fontId="28" fillId="12" borderId="9" xfId="0" applyNumberFormat="1" applyFont="1" applyFill="1" applyBorder="1" applyAlignment="1">
      <alignment horizontal="right" vertical="center"/>
    </xf>
    <xf numFmtId="0" fontId="39" fillId="12" borderId="11" xfId="70" applyFont="1" applyFill="1" applyBorder="1" applyAlignment="1">
      <alignment horizontal="center" wrapText="1"/>
    </xf>
    <xf numFmtId="186" fontId="28" fillId="12" borderId="11" xfId="0" applyNumberFormat="1" applyFont="1" applyFill="1" applyBorder="1" applyAlignment="1">
      <alignment horizontal="right" wrapText="1"/>
    </xf>
    <xf numFmtId="0" fontId="28" fillId="12" borderId="11" xfId="0" applyFont="1" applyFill="1" applyBorder="1" applyAlignment="1">
      <alignment horizontal="right" wrapText="1"/>
    </xf>
    <xf numFmtId="186" fontId="28" fillId="12" borderId="0" xfId="0" applyNumberFormat="1" applyFont="1" applyFill="1" applyBorder="1" applyAlignment="1">
      <alignment horizontal="right" wrapText="1"/>
    </xf>
    <xf numFmtId="3" fontId="28" fillId="12" borderId="11" xfId="0" applyNumberFormat="1" applyFont="1" applyFill="1" applyBorder="1" applyAlignment="1"/>
    <xf numFmtId="167" fontId="18" fillId="12" borderId="0" xfId="0" applyNumberFormat="1" applyFont="1" applyFill="1" applyAlignment="1">
      <alignment horizontal="center" vertical="center"/>
    </xf>
    <xf numFmtId="3" fontId="18" fillId="12" borderId="0" xfId="0" applyNumberFormat="1" applyFont="1" applyFill="1" applyAlignment="1">
      <alignment vertical="center"/>
    </xf>
    <xf numFmtId="167" fontId="18" fillId="12" borderId="11" xfId="0" applyNumberFormat="1" applyFont="1" applyFill="1" applyBorder="1" applyAlignment="1">
      <alignment horizontal="center" vertical="center"/>
    </xf>
    <xf numFmtId="0" fontId="18" fillId="12" borderId="0" xfId="70" applyFont="1" applyFill="1"/>
    <xf numFmtId="167" fontId="28" fillId="12" borderId="11" xfId="0" applyNumberFormat="1" applyFont="1" applyFill="1" applyBorder="1" applyAlignment="1">
      <alignment horizontal="center" vertical="center"/>
    </xf>
    <xf numFmtId="167" fontId="28" fillId="12" borderId="9" xfId="0" applyNumberFormat="1" applyFont="1" applyFill="1" applyBorder="1" applyAlignment="1">
      <alignment vertical="center"/>
    </xf>
    <xf numFmtId="0" fontId="37" fillId="13" borderId="11" xfId="70" applyFont="1" applyFill="1" applyBorder="1" applyAlignment="1">
      <alignment horizontal="center" wrapText="1"/>
    </xf>
    <xf numFmtId="0" fontId="36" fillId="13" borderId="11" xfId="70" applyFont="1" applyFill="1" applyBorder="1" applyAlignment="1">
      <alignment horizontal="center" wrapText="1"/>
    </xf>
    <xf numFmtId="9" fontId="41" fillId="0" borderId="0" xfId="128" applyFont="1" applyFill="1"/>
    <xf numFmtId="0" fontId="28" fillId="0" borderId="11" xfId="0" applyFont="1" applyFill="1" applyBorder="1" applyAlignment="1"/>
    <xf numFmtId="0" fontId="18" fillId="0" borderId="11" xfId="0" applyFont="1" applyFill="1" applyBorder="1" applyAlignment="1"/>
    <xf numFmtId="0" fontId="38" fillId="0" borderId="0" xfId="122" applyFont="1" applyFill="1" applyBorder="1" applyAlignment="1">
      <alignment horizontal="right" wrapText="1"/>
    </xf>
    <xf numFmtId="0" fontId="28" fillId="0" borderId="0" xfId="0" applyFont="1" applyFill="1" applyAlignment="1">
      <alignment horizontal="right" wrapText="1"/>
    </xf>
    <xf numFmtId="0" fontId="37" fillId="0" borderId="11" xfId="121" applyFont="1" applyFill="1" applyBorder="1" applyAlignment="1">
      <alignment horizontal="left" vertical="center" wrapText="1"/>
    </xf>
    <xf numFmtId="0" fontId="37" fillId="0" borderId="11" xfId="122" applyFont="1" applyFill="1" applyBorder="1" applyAlignment="1">
      <alignment horizontal="right" vertical="center" wrapText="1"/>
    </xf>
    <xf numFmtId="186" fontId="28" fillId="0" borderId="11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36" fillId="0" borderId="10" xfId="122" applyFont="1" applyFill="1" applyBorder="1" applyAlignment="1">
      <alignment horizontal="center" vertical="center" wrapText="1"/>
    </xf>
    <xf numFmtId="0" fontId="37" fillId="0" borderId="10" xfId="122" applyFont="1" applyFill="1" applyBorder="1" applyAlignment="1">
      <alignment horizontal="right" vertical="center" wrapText="1"/>
    </xf>
    <xf numFmtId="0" fontId="36" fillId="0" borderId="10" xfId="122" applyFont="1" applyFill="1" applyBorder="1" applyAlignment="1">
      <alignment horizontal="right" vertical="center" wrapText="1"/>
    </xf>
    <xf numFmtId="0" fontId="28" fillId="0" borderId="12" xfId="0" applyFont="1" applyFill="1" applyBorder="1" applyAlignment="1">
      <alignment vertical="center" wrapText="1"/>
    </xf>
    <xf numFmtId="3" fontId="28" fillId="0" borderId="12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3" fontId="18" fillId="0" borderId="0" xfId="0" applyNumberFormat="1" applyFont="1" applyFill="1" applyAlignment="1">
      <alignment horizontal="right" vertical="center"/>
    </xf>
    <xf numFmtId="165" fontId="18" fillId="0" borderId="0" xfId="124" applyFont="1" applyFill="1" applyAlignment="1">
      <alignment horizontal="right" vertical="center"/>
    </xf>
    <xf numFmtId="0" fontId="28" fillId="0" borderId="11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28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3" fontId="28" fillId="0" borderId="11" xfId="0" applyNumberFormat="1" applyFont="1" applyFill="1" applyBorder="1" applyAlignment="1">
      <alignment horizontal="right" vertical="center"/>
    </xf>
    <xf numFmtId="3" fontId="18" fillId="0" borderId="11" xfId="0" applyNumberFormat="1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vertical="center" wrapText="1"/>
    </xf>
    <xf numFmtId="3" fontId="28" fillId="0" borderId="13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right" vertical="center"/>
    </xf>
    <xf numFmtId="3" fontId="28" fillId="0" borderId="0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left" vertical="center" wrapText="1"/>
    </xf>
    <xf numFmtId="3" fontId="28" fillId="0" borderId="0" xfId="0" applyNumberFormat="1" applyFont="1" applyFill="1" applyAlignment="1">
      <alignment horizontal="right" vertical="center"/>
    </xf>
    <xf numFmtId="0" fontId="18" fillId="0" borderId="0" xfId="0" quotePrefix="1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49" fontId="18" fillId="0" borderId="0" xfId="0" applyNumberFormat="1" applyFont="1" applyFill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 indent="1"/>
    </xf>
    <xf numFmtId="0" fontId="28" fillId="0" borderId="0" xfId="0" applyFont="1" applyFill="1" applyAlignment="1">
      <alignment horizontal="left" vertical="center" wrapText="1" indent="1"/>
    </xf>
    <xf numFmtId="0" fontId="28" fillId="0" borderId="0" xfId="0" applyFont="1" applyFill="1" applyBorder="1" applyAlignment="1">
      <alignment horizontal="left" vertical="center" wrapText="1" indent="1"/>
    </xf>
    <xf numFmtId="0" fontId="18" fillId="0" borderId="0" xfId="0" quotePrefix="1" applyFont="1" applyFill="1" applyAlignment="1">
      <alignment horizontal="left" wrapText="1"/>
    </xf>
    <xf numFmtId="167" fontId="18" fillId="0" borderId="0" xfId="0" applyNumberFormat="1" applyFont="1" applyFill="1" applyAlignment="1"/>
    <xf numFmtId="0" fontId="18" fillId="0" borderId="0" xfId="0" applyFont="1" applyFill="1" applyAlignment="1">
      <alignment horizontal="left" vertical="center" wrapText="1" indent="1"/>
    </xf>
    <xf numFmtId="0" fontId="28" fillId="0" borderId="9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right" vertical="center"/>
    </xf>
    <xf numFmtId="3" fontId="28" fillId="0" borderId="9" xfId="0" applyNumberFormat="1" applyFont="1" applyFill="1" applyBorder="1" applyAlignment="1">
      <alignment horizontal="right" vertical="center"/>
    </xf>
    <xf numFmtId="0" fontId="39" fillId="0" borderId="0" xfId="0" applyFont="1" applyFill="1" applyAlignment="1"/>
    <xf numFmtId="0" fontId="37" fillId="0" borderId="11" xfId="70" applyFont="1" applyFill="1" applyBorder="1" applyAlignment="1">
      <alignment wrapText="1"/>
    </xf>
    <xf numFmtId="0" fontId="37" fillId="0" borderId="11" xfId="70" applyFont="1" applyFill="1" applyBorder="1" applyAlignment="1">
      <alignment horizontal="center" wrapText="1"/>
    </xf>
    <xf numFmtId="0" fontId="36" fillId="0" borderId="11" xfId="70" applyFont="1" applyFill="1" applyBorder="1" applyAlignment="1">
      <alignment horizontal="center" wrapText="1"/>
    </xf>
    <xf numFmtId="0" fontId="37" fillId="0" borderId="10" xfId="70" applyFont="1" applyFill="1" applyBorder="1" applyAlignment="1">
      <alignment horizontal="right" wrapText="1"/>
    </xf>
    <xf numFmtId="0" fontId="37" fillId="0" borderId="0" xfId="70" applyFont="1" applyFill="1" applyBorder="1" applyAlignment="1">
      <alignment horizontal="right" wrapText="1"/>
    </xf>
    <xf numFmtId="0" fontId="37" fillId="0" borderId="11" xfId="121" applyFont="1" applyFill="1" applyBorder="1" applyAlignment="1">
      <alignment horizontal="left" wrapText="1"/>
    </xf>
    <xf numFmtId="0" fontId="37" fillId="0" borderId="11" xfId="70" applyFont="1" applyFill="1" applyBorder="1" applyAlignment="1">
      <alignment horizontal="right" wrapText="1"/>
    </xf>
    <xf numFmtId="186" fontId="28" fillId="0" borderId="11" xfId="0" applyNumberFormat="1" applyFont="1" applyFill="1" applyBorder="1" applyAlignment="1">
      <alignment horizontal="right" vertical="center" wrapText="1"/>
    </xf>
    <xf numFmtId="0" fontId="37" fillId="0" borderId="0" xfId="70" applyFont="1" applyFill="1" applyAlignment="1">
      <alignment vertical="center" wrapText="1"/>
    </xf>
    <xf numFmtId="15" fontId="39" fillId="0" borderId="0" xfId="0" applyNumberFormat="1" applyFont="1" applyFill="1" applyAlignment="1">
      <alignment horizontal="right" vertical="center" wrapText="1"/>
    </xf>
    <xf numFmtId="15" fontId="40" fillId="0" borderId="0" xfId="0" applyNumberFormat="1" applyFont="1" applyFill="1" applyAlignment="1">
      <alignment horizontal="right" vertical="center" wrapText="1"/>
    </xf>
    <xf numFmtId="0" fontId="28" fillId="0" borderId="0" xfId="0" applyFont="1" applyFill="1" applyAlignment="1">
      <alignment vertical="center" wrapText="1"/>
    </xf>
    <xf numFmtId="167" fontId="18" fillId="0" borderId="0" xfId="0" applyNumberFormat="1" applyFont="1" applyFill="1" applyAlignment="1">
      <alignment horizontal="right"/>
    </xf>
    <xf numFmtId="0" fontId="28" fillId="0" borderId="11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3" fontId="28" fillId="0" borderId="12" xfId="0" applyNumberFormat="1" applyFont="1" applyFill="1" applyBorder="1" applyAlignment="1"/>
    <xf numFmtId="3" fontId="18" fillId="0" borderId="0" xfId="0" applyNumberFormat="1" applyFont="1" applyFill="1" applyAlignment="1">
      <alignment horizontal="right" vertical="center" wrapText="1"/>
    </xf>
    <xf numFmtId="0" fontId="28" fillId="0" borderId="12" xfId="0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3" fontId="4" fillId="0" borderId="0" xfId="0" applyNumberFormat="1" applyFont="1" applyFill="1" applyAlignment="1">
      <alignment horizontal="right" vertical="center" wrapText="1"/>
    </xf>
    <xf numFmtId="167" fontId="4" fillId="0" borderId="0" xfId="0" applyNumberFormat="1" applyFont="1" applyFill="1" applyAlignment="1"/>
    <xf numFmtId="0" fontId="18" fillId="0" borderId="0" xfId="0" applyFont="1" applyFill="1" applyBorder="1" applyAlignment="1">
      <alignment vertical="center" wrapText="1"/>
    </xf>
    <xf numFmtId="3" fontId="28" fillId="0" borderId="0" xfId="0" applyNumberFormat="1" applyFont="1" applyFill="1" applyAlignment="1"/>
    <xf numFmtId="0" fontId="18" fillId="0" borderId="12" xfId="0" applyFont="1" applyFill="1" applyBorder="1" applyAlignment="1">
      <alignment horizontal="right" vertical="center" wrapText="1"/>
    </xf>
    <xf numFmtId="187" fontId="28" fillId="0" borderId="12" xfId="124" applyNumberFormat="1" applyFont="1" applyFill="1" applyBorder="1" applyAlignment="1">
      <alignment horizontal="right" vertical="center" wrapText="1"/>
    </xf>
    <xf numFmtId="3" fontId="28" fillId="0" borderId="0" xfId="0" applyNumberFormat="1" applyFont="1" applyFill="1" applyBorder="1" applyAlignment="1"/>
    <xf numFmtId="3" fontId="18" fillId="0" borderId="0" xfId="0" applyNumberFormat="1" applyFont="1" applyFill="1" applyBorder="1" applyAlignment="1"/>
    <xf numFmtId="167" fontId="28" fillId="0" borderId="0" xfId="0" applyNumberFormat="1" applyFont="1" applyFill="1" applyAlignment="1"/>
    <xf numFmtId="0" fontId="18" fillId="0" borderId="0" xfId="0" quotePrefix="1" applyFont="1" applyFill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36" fillId="0" borderId="12" xfId="70" applyFont="1" applyFill="1" applyBorder="1"/>
    <xf numFmtId="0" fontId="37" fillId="0" borderId="9" xfId="70" applyFont="1" applyFill="1" applyBorder="1" applyAlignment="1">
      <alignment vertical="center"/>
    </xf>
    <xf numFmtId="4" fontId="28" fillId="0" borderId="9" xfId="0" applyNumberFormat="1" applyFont="1" applyFill="1" applyBorder="1" applyAlignment="1">
      <alignment horizontal="right" vertical="center"/>
    </xf>
    <xf numFmtId="0" fontId="39" fillId="0" borderId="11" xfId="0" applyFont="1" applyFill="1" applyBorder="1" applyAlignment="1"/>
    <xf numFmtId="0" fontId="40" fillId="0" borderId="11" xfId="70" applyFont="1" applyFill="1" applyBorder="1" applyAlignment="1">
      <alignment horizontal="left" vertical="center" wrapText="1"/>
    </xf>
    <xf numFmtId="0" fontId="39" fillId="0" borderId="11" xfId="70" applyFont="1" applyFill="1" applyBorder="1" applyAlignment="1">
      <alignment horizontal="center" wrapText="1"/>
    </xf>
    <xf numFmtId="0" fontId="40" fillId="0" borderId="11" xfId="7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right" wrapText="1"/>
    </xf>
    <xf numFmtId="186" fontId="28" fillId="0" borderId="11" xfId="0" applyNumberFormat="1" applyFont="1" applyFill="1" applyBorder="1" applyAlignment="1">
      <alignment horizontal="right" wrapText="1"/>
    </xf>
    <xf numFmtId="0" fontId="28" fillId="0" borderId="11" xfId="0" applyFont="1" applyFill="1" applyBorder="1" applyAlignment="1">
      <alignment horizontal="right" wrapText="1"/>
    </xf>
    <xf numFmtId="0" fontId="37" fillId="0" borderId="0" xfId="121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justify" vertical="center" wrapText="1"/>
    </xf>
    <xf numFmtId="186" fontId="28" fillId="0" borderId="0" xfId="0" applyNumberFormat="1" applyFont="1" applyFill="1" applyBorder="1" applyAlignment="1">
      <alignment horizontal="right" wrapText="1"/>
    </xf>
    <xf numFmtId="3" fontId="28" fillId="0" borderId="11" xfId="0" applyNumberFormat="1" applyFont="1" applyFill="1" applyBorder="1" applyAlignment="1"/>
    <xf numFmtId="0" fontId="18" fillId="0" borderId="0" xfId="0" applyFont="1" applyFill="1" applyAlignment="1">
      <alignment horizontal="center" vertical="center" wrapText="1"/>
    </xf>
    <xf numFmtId="167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wrapText="1"/>
    </xf>
    <xf numFmtId="3" fontId="18" fillId="0" borderId="0" xfId="0" applyNumberFormat="1" applyFont="1" applyFill="1" applyAlignment="1">
      <alignment vertical="center"/>
    </xf>
    <xf numFmtId="0" fontId="18" fillId="0" borderId="11" xfId="0" applyFont="1" applyFill="1" applyBorder="1" applyAlignment="1">
      <alignment wrapText="1"/>
    </xf>
    <xf numFmtId="0" fontId="18" fillId="0" borderId="11" xfId="0" applyFont="1" applyFill="1" applyBorder="1" applyAlignment="1">
      <alignment horizontal="center" vertical="center" wrapText="1"/>
    </xf>
    <xf numFmtId="167" fontId="18" fillId="0" borderId="1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center" vertical="center" wrapText="1"/>
    </xf>
    <xf numFmtId="167" fontId="1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top" wrapText="1"/>
    </xf>
    <xf numFmtId="0" fontId="18" fillId="0" borderId="11" xfId="0" applyFont="1" applyFill="1" applyBorder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70" applyFont="1" applyFill="1"/>
    <xf numFmtId="167" fontId="28" fillId="0" borderId="11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horizontal="right" vertical="center" wrapText="1"/>
    </xf>
    <xf numFmtId="167" fontId="28" fillId="0" borderId="9" xfId="0" applyNumberFormat="1" applyFont="1" applyFill="1" applyBorder="1" applyAlignment="1">
      <alignment vertical="center"/>
    </xf>
    <xf numFmtId="0" fontId="36" fillId="0" borderId="11" xfId="70" applyFont="1" applyFill="1" applyBorder="1"/>
    <xf numFmtId="0" fontId="36" fillId="0" borderId="11" xfId="70" applyFont="1" applyFill="1" applyBorder="1" applyAlignment="1">
      <alignment horizontal="right"/>
    </xf>
    <xf numFmtId="0" fontId="37" fillId="0" borderId="0" xfId="70" applyFont="1" applyFill="1" applyBorder="1" applyAlignment="1">
      <alignment horizontal="center" wrapText="1"/>
    </xf>
    <xf numFmtId="0" fontId="36" fillId="0" borderId="0" xfId="70" applyFont="1" applyFill="1" applyBorder="1" applyAlignment="1">
      <alignment wrapText="1"/>
    </xf>
    <xf numFmtId="0" fontId="36" fillId="0" borderId="0" xfId="70" applyFont="1" applyFill="1" applyBorder="1" applyAlignment="1">
      <alignment horizontal="right"/>
    </xf>
    <xf numFmtId="0" fontId="37" fillId="0" borderId="11" xfId="121" applyFont="1" applyFill="1" applyBorder="1" applyAlignment="1">
      <alignment wrapText="1"/>
    </xf>
    <xf numFmtId="0" fontId="28" fillId="0" borderId="11" xfId="70" applyFont="1" applyFill="1" applyBorder="1" applyAlignment="1">
      <alignment horizontal="right" wrapText="1"/>
    </xf>
    <xf numFmtId="0" fontId="28" fillId="0" borderId="11" xfId="0" applyFont="1" applyFill="1" applyBorder="1" applyAlignment="1">
      <alignment wrapText="1"/>
    </xf>
    <xf numFmtId="167" fontId="28" fillId="0" borderId="11" xfId="0" applyNumberFormat="1" applyFont="1" applyFill="1" applyBorder="1" applyAlignment="1">
      <alignment horizontal="right" wrapText="1"/>
    </xf>
    <xf numFmtId="3" fontId="18" fillId="0" borderId="0" xfId="0" applyNumberFormat="1" applyFont="1" applyFill="1" applyBorder="1" applyAlignment="1">
      <alignment horizontal="right" vertical="center" wrapText="1"/>
    </xf>
    <xf numFmtId="167" fontId="18" fillId="0" borderId="0" xfId="0" applyNumberFormat="1" applyFont="1" applyFill="1" applyAlignment="1">
      <alignment horizontal="right" wrapText="1"/>
    </xf>
    <xf numFmtId="167" fontId="18" fillId="0" borderId="11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wrapText="1"/>
    </xf>
    <xf numFmtId="3" fontId="28" fillId="0" borderId="11" xfId="0" applyNumberFormat="1" applyFont="1" applyFill="1" applyBorder="1" applyAlignment="1">
      <alignment horizontal="right" wrapText="1"/>
    </xf>
    <xf numFmtId="0" fontId="28" fillId="0" borderId="0" xfId="0" applyFont="1" applyFill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167" fontId="18" fillId="0" borderId="11" xfId="0" applyNumberFormat="1" applyFont="1" applyFill="1" applyBorder="1" applyAlignment="1">
      <alignment horizontal="right" vertical="center" wrapText="1"/>
    </xf>
    <xf numFmtId="167" fontId="18" fillId="0" borderId="0" xfId="0" applyNumberFormat="1" applyFont="1" applyFill="1" applyBorder="1" applyAlignment="1">
      <alignment horizontal="right" vertical="center" wrapText="1"/>
    </xf>
    <xf numFmtId="167" fontId="28" fillId="0" borderId="13" xfId="0" applyNumberFormat="1" applyFont="1" applyFill="1" applyBorder="1" applyAlignment="1">
      <alignment horizontal="right" vertical="center" wrapText="1"/>
    </xf>
    <xf numFmtId="0" fontId="28" fillId="0" borderId="11" xfId="125" applyFont="1" applyFill="1" applyBorder="1" applyAlignment="1">
      <alignment horizontal="left" wrapText="1"/>
    </xf>
    <xf numFmtId="0" fontId="28" fillId="0" borderId="11" xfId="121" applyFont="1" applyFill="1" applyBorder="1" applyAlignment="1">
      <alignment horizontal="right" wrapText="1"/>
    </xf>
    <xf numFmtId="0" fontId="18" fillId="0" borderId="0" xfId="121" applyFont="1" applyFill="1" applyAlignment="1">
      <alignment horizontal="left" wrapText="1"/>
    </xf>
    <xf numFmtId="0" fontId="18" fillId="0" borderId="0" xfId="121" applyFont="1" applyFill="1" applyAlignment="1">
      <alignment horizontal="center" vertical="top" wrapText="1"/>
    </xf>
    <xf numFmtId="0" fontId="28" fillId="0" borderId="0" xfId="121" applyFont="1" applyFill="1" applyAlignment="1">
      <alignment horizontal="right" wrapText="1"/>
    </xf>
    <xf numFmtId="0" fontId="18" fillId="0" borderId="0" xfId="121" applyFont="1" applyFill="1" applyAlignment="1">
      <alignment horizontal="right" wrapText="1"/>
    </xf>
    <xf numFmtId="0" fontId="28" fillId="0" borderId="0" xfId="125" applyFont="1" applyFill="1" applyAlignment="1">
      <alignment horizontal="left" vertical="center" wrapText="1" indent="1"/>
    </xf>
    <xf numFmtId="0" fontId="18" fillId="0" borderId="0" xfId="125" applyFont="1" applyFill="1" applyAlignment="1">
      <alignment horizontal="right" vertical="center" wrapText="1"/>
    </xf>
    <xf numFmtId="167" fontId="28" fillId="0" borderId="0" xfId="125" applyNumberFormat="1" applyFont="1" applyFill="1" applyAlignment="1">
      <alignment vertical="center"/>
    </xf>
    <xf numFmtId="167" fontId="28" fillId="0" borderId="0" xfId="125" applyNumberFormat="1" applyFont="1" applyFill="1" applyBorder="1" applyAlignment="1">
      <alignment horizontal="right" vertical="center" wrapText="1"/>
    </xf>
    <xf numFmtId="0" fontId="18" fillId="0" borderId="0" xfId="125" applyFont="1" applyFill="1" applyAlignment="1">
      <alignment horizontal="left" vertical="center" wrapText="1" indent="1"/>
    </xf>
    <xf numFmtId="0" fontId="28" fillId="0" borderId="0" xfId="125" applyFont="1" applyFill="1" applyAlignment="1">
      <alignment horizontal="right" vertical="center" wrapText="1"/>
    </xf>
    <xf numFmtId="167" fontId="18" fillId="0" borderId="0" xfId="125" applyNumberFormat="1" applyFont="1" applyFill="1" applyAlignment="1">
      <alignment vertical="center"/>
    </xf>
    <xf numFmtId="167" fontId="18" fillId="0" borderId="0" xfId="125" applyNumberFormat="1" applyFont="1" applyFill="1" applyBorder="1" applyAlignment="1">
      <alignment horizontal="right" vertical="center" wrapText="1"/>
    </xf>
    <xf numFmtId="0" fontId="18" fillId="0" borderId="0" xfId="125" applyFont="1" applyFill="1" applyAlignment="1">
      <alignment horizontal="left" wrapText="1" indent="1"/>
    </xf>
    <xf numFmtId="167" fontId="18" fillId="0" borderId="0" xfId="125" applyNumberFormat="1" applyFont="1" applyFill="1" applyAlignment="1">
      <alignment horizontal="right" vertical="center" wrapText="1"/>
    </xf>
    <xf numFmtId="0" fontId="18" fillId="0" borderId="11" xfId="125" applyFont="1" applyFill="1" applyBorder="1" applyAlignment="1">
      <alignment horizontal="left" vertical="center" wrapText="1" indent="1"/>
    </xf>
    <xf numFmtId="0" fontId="18" fillId="0" borderId="11" xfId="125" applyFont="1" applyFill="1" applyBorder="1" applyAlignment="1">
      <alignment horizontal="right" vertical="center" wrapText="1"/>
    </xf>
    <xf numFmtId="3" fontId="18" fillId="0" borderId="11" xfId="125" applyNumberFormat="1" applyFont="1" applyFill="1" applyBorder="1" applyAlignment="1">
      <alignment horizontal="right" vertical="center" wrapText="1"/>
    </xf>
    <xf numFmtId="0" fontId="28" fillId="0" borderId="12" xfId="125" applyFont="1" applyFill="1" applyBorder="1" applyAlignment="1">
      <alignment horizontal="left" vertical="center" wrapText="1" indent="1"/>
    </xf>
    <xf numFmtId="0" fontId="28" fillId="0" borderId="12" xfId="125" applyFont="1" applyFill="1" applyBorder="1" applyAlignment="1">
      <alignment horizontal="right" vertical="center" wrapText="1"/>
    </xf>
    <xf numFmtId="167" fontId="28" fillId="0" borderId="12" xfId="125" applyNumberFormat="1" applyFont="1" applyFill="1" applyBorder="1" applyAlignment="1">
      <alignment vertical="center"/>
    </xf>
    <xf numFmtId="167" fontId="28" fillId="0" borderId="12" xfId="125" applyNumberFormat="1" applyFont="1" applyFill="1" applyBorder="1" applyAlignment="1">
      <alignment horizontal="right" vertical="center" wrapText="1"/>
    </xf>
    <xf numFmtId="0" fontId="18" fillId="0" borderId="11" xfId="125" applyFont="1" applyFill="1" applyBorder="1" applyAlignment="1">
      <alignment vertical="center" wrapText="1"/>
    </xf>
    <xf numFmtId="3" fontId="28" fillId="0" borderId="11" xfId="125" applyNumberFormat="1" applyFont="1" applyFill="1" applyBorder="1" applyAlignment="1">
      <alignment horizontal="right" vertical="center" wrapText="1"/>
    </xf>
    <xf numFmtId="0" fontId="28" fillId="0" borderId="11" xfId="125" applyFont="1" applyFill="1" applyBorder="1" applyAlignment="1">
      <alignment horizontal="right" vertical="center" wrapText="1"/>
    </xf>
    <xf numFmtId="0" fontId="18" fillId="0" borderId="0" xfId="125" applyFont="1" applyFill="1" applyBorder="1" applyAlignment="1">
      <alignment horizontal="left" vertical="center" wrapText="1" indent="1"/>
    </xf>
    <xf numFmtId="0" fontId="18" fillId="0" borderId="0" xfId="125" applyFont="1" applyFill="1" applyBorder="1" applyAlignment="1">
      <alignment horizontal="right" vertical="center" wrapText="1"/>
    </xf>
    <xf numFmtId="3" fontId="18" fillId="0" borderId="0" xfId="125" applyNumberFormat="1" applyFont="1" applyFill="1" applyBorder="1" applyAlignment="1">
      <alignment horizontal="right" vertical="center" wrapText="1"/>
    </xf>
    <xf numFmtId="0" fontId="28" fillId="0" borderId="0" xfId="125" applyFont="1" applyFill="1" applyBorder="1" applyAlignment="1">
      <alignment horizontal="right" vertical="center" wrapText="1"/>
    </xf>
    <xf numFmtId="167" fontId="18" fillId="12" borderId="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16" fontId="51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18" fillId="0" borderId="0" xfId="126" applyFont="1" applyFill="1" applyBorder="1" applyAlignment="1">
      <alignment horizontal="left"/>
    </xf>
    <xf numFmtId="0" fontId="37" fillId="0" borderId="12" xfId="70" applyFont="1" applyFill="1" applyBorder="1" applyAlignment="1">
      <alignment horizontal="center" wrapText="1"/>
    </xf>
    <xf numFmtId="0" fontId="28" fillId="0" borderId="12" xfId="0" applyFont="1" applyFill="1" applyBorder="1" applyAlignment="1">
      <alignment horizontal="center"/>
    </xf>
    <xf numFmtId="0" fontId="28" fillId="0" borderId="11" xfId="125" applyFont="1" applyFill="1" applyBorder="1" applyAlignment="1">
      <alignment horizontal="left"/>
    </xf>
  </cellXfs>
  <cellStyles count="129">
    <cellStyle name="=C:\WINDOWS\SYSTEM32\COMMAND.COM" xfId="1"/>
    <cellStyle name="•W_laroux" xfId="2"/>
    <cellStyle name="Äåíåæíûé [0]_PERSONAL" xfId="3"/>
    <cellStyle name="Äåíåæíûé_PERSONAL" xfId="4"/>
    <cellStyle name="ACIKLAMA" xfId="5"/>
    <cellStyle name="Arial [WT]" xfId="6"/>
    <cellStyle name="BASLIK" xfId="7"/>
    <cellStyle name="BASLIKl" xfId="8"/>
    <cellStyle name="BODY" xfId="9"/>
    <cellStyle name="Calc Currency (0)" xfId="10"/>
    <cellStyle name="Calc Currency (2)" xfId="11"/>
    <cellStyle name="Calc Percent (0)" xfId="12"/>
    <cellStyle name="Calc Percent (1)" xfId="13"/>
    <cellStyle name="Calc Percent (2)" xfId="14"/>
    <cellStyle name="Calc Units (0)" xfId="15"/>
    <cellStyle name="Calc Units (1)" xfId="16"/>
    <cellStyle name="Calc Units (2)" xfId="17"/>
    <cellStyle name="Column_Title" xfId="18"/>
    <cellStyle name="Comma" xfId="124" builtinId="3"/>
    <cellStyle name="Comma  - Style1" xfId="19"/>
    <cellStyle name="Comma  - Style2" xfId="20"/>
    <cellStyle name="Comma  - Style3" xfId="21"/>
    <cellStyle name="Comma  - Style4" xfId="22"/>
    <cellStyle name="Comma  - Style5" xfId="23"/>
    <cellStyle name="Comma  - Style6" xfId="24"/>
    <cellStyle name="Comma  - Style7" xfId="25"/>
    <cellStyle name="Comma  - Style8" xfId="26"/>
    <cellStyle name="Comma [00]" xfId="27"/>
    <cellStyle name="Comma 2" xfId="28"/>
    <cellStyle name="Comma 3" xfId="29"/>
    <cellStyle name="Comma 4" xfId="30"/>
    <cellStyle name="Comma 5" xfId="31"/>
    <cellStyle name="Comma 6" xfId="120"/>
    <cellStyle name="Comma 7" xfId="123"/>
    <cellStyle name="Comma0 - Biçem2" xfId="32"/>
    <cellStyle name="Currency [00]" xfId="33"/>
    <cellStyle name="custom" xfId="34"/>
    <cellStyle name="Date" xfId="35"/>
    <cellStyle name="Date Short" xfId="36"/>
    <cellStyle name="Date_Etki" xfId="37"/>
    <cellStyle name="Dezimal [0]_Data_input_2-0" xfId="38"/>
    <cellStyle name="Dezimal_Data_input_2-0" xfId="39"/>
    <cellStyle name="Enter Currency (0)" xfId="40"/>
    <cellStyle name="Enter Currency (2)" xfId="41"/>
    <cellStyle name="Enter Units (0)" xfId="42"/>
    <cellStyle name="Enter Units (1)" xfId="43"/>
    <cellStyle name="Enter Units (2)" xfId="44"/>
    <cellStyle name="Ertan" xfId="45"/>
    <cellStyle name="FIYAT" xfId="46"/>
    <cellStyle name="Fixed" xfId="47"/>
    <cellStyle name="Grey" xfId="48"/>
    <cellStyle name="GRUP" xfId="49"/>
    <cellStyle name="HEADER" xfId="50"/>
    <cellStyle name="Header1" xfId="51"/>
    <cellStyle name="HEADER2" xfId="52"/>
    <cellStyle name="HEADING1" xfId="53"/>
    <cellStyle name="HEADING2" xfId="54"/>
    <cellStyle name="Input [yellow]" xfId="55"/>
    <cellStyle name="Îáû÷íûé_PERSONAL" xfId="56"/>
    <cellStyle name="Link Currency (0)" xfId="57"/>
    <cellStyle name="Link Currency (2)" xfId="58"/>
    <cellStyle name="Link Units (0)" xfId="59"/>
    <cellStyle name="Link Units (1)" xfId="60"/>
    <cellStyle name="Link Units (2)" xfId="61"/>
    <cellStyle name="MAINHEADER" xfId="62"/>
    <cellStyle name="MARKA" xfId="63"/>
    <cellStyle name="Milliers [0]_!!!GO" xfId="64"/>
    <cellStyle name="Milliers_!!!GO" xfId="65"/>
    <cellStyle name="MODEL" xfId="66"/>
    <cellStyle name="Monétaire [0]_!!!GO" xfId="67"/>
    <cellStyle name="Monétaire_!!!GO" xfId="68"/>
    <cellStyle name="Normal" xfId="0" builtinId="0"/>
    <cellStyle name="Normal - Style1" xfId="69"/>
    <cellStyle name="Normal 2" xfId="70"/>
    <cellStyle name="Normal 2 2" xfId="121"/>
    <cellStyle name="Normal 2 3" xfId="126"/>
    <cellStyle name="Normal 3" xfId="71"/>
    <cellStyle name="Normal 4" xfId="72"/>
    <cellStyle name="Normal 5" xfId="73"/>
    <cellStyle name="Normal 6" xfId="119"/>
    <cellStyle name="Normal 7" xfId="122"/>
    <cellStyle name="Normal 8" xfId="125"/>
    <cellStyle name="Normale_PRICES" xfId="74"/>
    <cellStyle name="Œ…‹æØ‚è [0.00]_laroux" xfId="75"/>
    <cellStyle name="Œ…‹æØ‚è_laroux" xfId="76"/>
    <cellStyle name="Ôèíàíñîâûé [0]_PERSONAL" xfId="77"/>
    <cellStyle name="Ôèíàíñîâûé_PERSONAL" xfId="78"/>
    <cellStyle name="Output Amounts" xfId="79"/>
    <cellStyle name="Output Column Headings" xfId="80"/>
    <cellStyle name="Output Line Items" xfId="81"/>
    <cellStyle name="Output Report Heading" xfId="82"/>
    <cellStyle name="Output Report Title" xfId="83"/>
    <cellStyle name="ParaBirimi [0]_ICMAL" xfId="84"/>
    <cellStyle name="ParaBirimi_ICMAL" xfId="85"/>
    <cellStyle name="Percen - Biçem1" xfId="86"/>
    <cellStyle name="Percent" xfId="128" builtinId="5"/>
    <cellStyle name="Percent [0]" xfId="87"/>
    <cellStyle name="Percent [00]" xfId="88"/>
    <cellStyle name="Percent [2]" xfId="89"/>
    <cellStyle name="Percent 2" xfId="127"/>
    <cellStyle name="PrePop Currency (0)" xfId="90"/>
    <cellStyle name="PrePop Currency (2)" xfId="91"/>
    <cellStyle name="PrePop Units (0)" xfId="92"/>
    <cellStyle name="PrePop Units (1)" xfId="93"/>
    <cellStyle name="PrePop Units (2)" xfId="94"/>
    <cellStyle name="PSChar" xfId="95"/>
    <cellStyle name="PSDate" xfId="96"/>
    <cellStyle name="PSDec" xfId="97"/>
    <cellStyle name="PSHeading" xfId="98"/>
    <cellStyle name="PSInt" xfId="99"/>
    <cellStyle name="PSSpacer" xfId="100"/>
    <cellStyle name="SAPError" xfId="101"/>
    <cellStyle name="SAPKey" xfId="102"/>
    <cellStyle name="SAPLocked" xfId="103"/>
    <cellStyle name="SAPOutput" xfId="104"/>
    <cellStyle name="SAPSpace" xfId="105"/>
    <cellStyle name="SAPText" xfId="106"/>
    <cellStyle name="SAPUnLocked" xfId="107"/>
    <cellStyle name="SPOl" xfId="108"/>
    <cellStyle name="STANDARD" xfId="109"/>
    <cellStyle name="Text Indent A" xfId="110"/>
    <cellStyle name="Text Indent B" xfId="111"/>
    <cellStyle name="Text Indent C" xfId="112"/>
    <cellStyle name="Total" xfId="113" builtinId="25" customBuiltin="1"/>
    <cellStyle name="URUNKODU" xfId="114"/>
    <cellStyle name="Virgül [0]_DIGGEL" xfId="115"/>
    <cellStyle name="Virgül_DIGGEL" xfId="116"/>
    <cellStyle name="Währung [0]_Data_input_2-0" xfId="117"/>
    <cellStyle name="Währung_Data_input_2-0" xfId="11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7B7CF"/>
      <rgbColor rgb="00FFFFCC"/>
      <rgbColor rgb="00EAFFBF"/>
      <rgbColor rgb="00F4DAFE"/>
      <rgbColor rgb="00FFABAB"/>
      <rgbColor rgb="00D4C2FC"/>
      <rgbColor rgb="00CCCCFF"/>
      <rgbColor rgb="00000080"/>
      <rgbColor rgb="00FF99C2"/>
      <rgbColor rgb="00FFFF00"/>
      <rgbColor rgb="00CCFF66"/>
      <rgbColor rgb="00E396FE"/>
      <rgbColor rgb="00FFD699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hasebe_ve_Finansman/Muhasebe/VTU1/2019%20SPK%20ARALIK/Finansal%20Sonu&#231;%20Duyurusu/Mali%20Tablolar/30%20Eyl&#252;l%202018%20Mali%20Tablola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1%20Mart%202020%20Mali%20Tablol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lıklar"/>
      <sheetName val="Kaynaklar"/>
      <sheetName val="Gelir Tablosu"/>
      <sheetName val="Kapsamlı Gelir Tablosu"/>
      <sheetName val="Özkaynak Değişim Tablosu"/>
      <sheetName val="Nakit Akım Tablosu"/>
    </sheetNames>
    <sheetDataSet>
      <sheetData sheetId="0" refreshError="1">
        <row r="7">
          <cell r="B7">
            <v>4</v>
          </cell>
        </row>
        <row r="9">
          <cell r="B9">
            <v>26</v>
          </cell>
        </row>
        <row r="10">
          <cell r="B10">
            <v>7</v>
          </cell>
        </row>
        <row r="12">
          <cell r="B12">
            <v>8</v>
          </cell>
        </row>
        <row r="13">
          <cell r="B13">
            <v>9</v>
          </cell>
        </row>
        <row r="14">
          <cell r="B14">
            <v>12</v>
          </cell>
        </row>
        <row r="15">
          <cell r="B15">
            <v>16</v>
          </cell>
        </row>
        <row r="16">
          <cell r="B16">
            <v>24</v>
          </cell>
        </row>
        <row r="17">
          <cell r="B17">
            <v>24</v>
          </cell>
        </row>
        <row r="22">
          <cell r="B22">
            <v>5</v>
          </cell>
        </row>
        <row r="24">
          <cell r="B24">
            <v>7</v>
          </cell>
        </row>
        <row r="25">
          <cell r="B25">
            <v>10</v>
          </cell>
        </row>
        <row r="26">
          <cell r="B26">
            <v>11</v>
          </cell>
        </row>
        <row r="27">
          <cell r="B27">
            <v>12</v>
          </cell>
        </row>
        <row r="28">
          <cell r="B28">
            <v>24</v>
          </cell>
        </row>
        <row r="29">
          <cell r="B29">
            <v>32</v>
          </cell>
        </row>
      </sheetData>
      <sheetData sheetId="1" refreshError="1">
        <row r="8">
          <cell r="B8">
            <v>6</v>
          </cell>
        </row>
        <row r="10">
          <cell r="B10">
            <v>6</v>
          </cell>
        </row>
        <row r="12">
          <cell r="B12">
            <v>26</v>
          </cell>
        </row>
        <row r="13">
          <cell r="B13">
            <v>7</v>
          </cell>
        </row>
        <row r="15">
          <cell r="B15">
            <v>26</v>
          </cell>
        </row>
        <row r="16">
          <cell r="B16">
            <v>8</v>
          </cell>
        </row>
        <row r="17">
          <cell r="B17">
            <v>30</v>
          </cell>
        </row>
        <row r="19">
          <cell r="B19">
            <v>13</v>
          </cell>
        </row>
        <row r="20">
          <cell r="B20">
            <v>15</v>
          </cell>
        </row>
        <row r="21">
          <cell r="B21">
            <v>24</v>
          </cell>
        </row>
        <row r="26">
          <cell r="B26">
            <v>6</v>
          </cell>
        </row>
        <row r="28">
          <cell r="B28">
            <v>15</v>
          </cell>
        </row>
        <row r="29">
          <cell r="B29">
            <v>13</v>
          </cell>
        </row>
        <row r="30">
          <cell r="B30">
            <v>30</v>
          </cell>
        </row>
        <row r="31">
          <cell r="B31">
            <v>31</v>
          </cell>
        </row>
        <row r="32">
          <cell r="B32">
            <v>28</v>
          </cell>
        </row>
        <row r="34">
          <cell r="B34">
            <v>17</v>
          </cell>
        </row>
      </sheetData>
      <sheetData sheetId="2" refreshError="1">
        <row r="6">
          <cell r="B6">
            <v>18</v>
          </cell>
        </row>
        <row r="7">
          <cell r="B7">
            <v>18</v>
          </cell>
        </row>
        <row r="11">
          <cell r="B11">
            <v>19</v>
          </cell>
        </row>
        <row r="12">
          <cell r="B12">
            <v>19</v>
          </cell>
        </row>
        <row r="13">
          <cell r="B13">
            <v>19</v>
          </cell>
        </row>
        <row r="14">
          <cell r="B14">
            <v>21</v>
          </cell>
        </row>
        <row r="15">
          <cell r="B15">
            <v>21</v>
          </cell>
        </row>
        <row r="19">
          <cell r="B19">
            <v>29</v>
          </cell>
        </row>
        <row r="20">
          <cell r="B20">
            <v>29</v>
          </cell>
        </row>
        <row r="25">
          <cell r="B25">
            <v>22</v>
          </cell>
        </row>
        <row r="26">
          <cell r="B26">
            <v>23</v>
          </cell>
        </row>
        <row r="31">
          <cell r="B31">
            <v>24</v>
          </cell>
        </row>
        <row r="32">
          <cell r="B32">
            <v>24</v>
          </cell>
        </row>
        <row r="36">
          <cell r="B36">
            <v>25</v>
          </cell>
        </row>
      </sheetData>
      <sheetData sheetId="3" refreshError="1">
        <row r="5">
          <cell r="C5">
            <v>1272358</v>
          </cell>
        </row>
        <row r="10">
          <cell r="B10">
            <v>17</v>
          </cell>
        </row>
        <row r="13">
          <cell r="B13">
            <v>17</v>
          </cell>
        </row>
        <row r="16">
          <cell r="B16">
            <v>17</v>
          </cell>
        </row>
        <row r="17">
          <cell r="B17">
            <v>17</v>
          </cell>
        </row>
        <row r="19">
          <cell r="B19">
            <v>17</v>
          </cell>
        </row>
        <row r="20">
          <cell r="B20">
            <v>17</v>
          </cell>
        </row>
      </sheetData>
      <sheetData sheetId="4" refreshError="1"/>
      <sheetData sheetId="5" refreshError="1">
        <row r="6">
          <cell r="C6">
            <v>1272358</v>
          </cell>
        </row>
        <row r="22">
          <cell r="B22">
            <v>32</v>
          </cell>
        </row>
        <row r="47">
          <cell r="B47">
            <v>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lıklar"/>
      <sheetName val="Kaynaklar"/>
      <sheetName val="Gelir Tablosu"/>
      <sheetName val="Kapsamlı Gelir Tablosu"/>
      <sheetName val="Özkaynak Değişim Tablosu"/>
      <sheetName val="Nakit Akım Tablosu"/>
    </sheetNames>
    <sheetDataSet>
      <sheetData sheetId="0">
        <row r="7">
          <cell r="C7">
            <v>3676027</v>
          </cell>
          <cell r="D7">
            <v>3202952</v>
          </cell>
        </row>
        <row r="9">
          <cell r="C9">
            <v>1662961</v>
          </cell>
          <cell r="D9">
            <v>2547130</v>
          </cell>
        </row>
        <row r="10">
          <cell r="C10">
            <v>1728002</v>
          </cell>
          <cell r="D10">
            <v>1557963</v>
          </cell>
        </row>
        <row r="12">
          <cell r="C12">
            <v>2778</v>
          </cell>
          <cell r="D12">
            <v>1870</v>
          </cell>
        </row>
        <row r="13">
          <cell r="C13">
            <v>2390166</v>
          </cell>
          <cell r="D13">
            <v>1827399</v>
          </cell>
        </row>
        <row r="14">
          <cell r="C14">
            <v>214530</v>
          </cell>
          <cell r="D14">
            <v>178382</v>
          </cell>
        </row>
        <row r="15">
          <cell r="C15">
            <v>657476</v>
          </cell>
          <cell r="D15">
            <v>841102</v>
          </cell>
        </row>
        <row r="16">
          <cell r="C16" t="str">
            <v>-</v>
          </cell>
        </row>
        <row r="17">
          <cell r="C17">
            <v>20693</v>
          </cell>
        </row>
        <row r="18">
          <cell r="C18" t="str">
            <v>-</v>
          </cell>
          <cell r="D18" t="str">
            <v>-</v>
          </cell>
        </row>
        <row r="22">
          <cell r="C22">
            <v>14580</v>
          </cell>
          <cell r="D22">
            <v>22355</v>
          </cell>
        </row>
        <row r="24">
          <cell r="C24">
            <v>3211</v>
          </cell>
          <cell r="D24">
            <v>2903</v>
          </cell>
        </row>
        <row r="25">
          <cell r="C25">
            <v>4386073.9140608748</v>
          </cell>
          <cell r="D25">
            <v>4436548</v>
          </cell>
        </row>
        <row r="26">
          <cell r="C26">
            <v>839350</v>
          </cell>
          <cell r="D26">
            <v>831196</v>
          </cell>
        </row>
        <row r="27">
          <cell r="C27">
            <v>88761.012386998074</v>
          </cell>
          <cell r="D27">
            <v>99714</v>
          </cell>
        </row>
        <row r="28">
          <cell r="C28">
            <v>195623</v>
          </cell>
          <cell r="D28">
            <v>204211</v>
          </cell>
        </row>
        <row r="29">
          <cell r="C29">
            <v>716642</v>
          </cell>
          <cell r="D29">
            <v>650146</v>
          </cell>
        </row>
        <row r="30">
          <cell r="C30">
            <v>0</v>
          </cell>
          <cell r="D30">
            <v>0</v>
          </cell>
        </row>
        <row r="31">
          <cell r="C31">
            <v>2501</v>
          </cell>
          <cell r="D31">
            <v>2501</v>
          </cell>
        </row>
      </sheetData>
      <sheetData sheetId="1">
        <row r="8">
          <cell r="C8">
            <v>3654606</v>
          </cell>
          <cell r="D8">
            <v>2589213</v>
          </cell>
        </row>
        <row r="10">
          <cell r="C10">
            <v>1121038</v>
          </cell>
          <cell r="D10">
            <v>1025728</v>
          </cell>
        </row>
        <row r="11">
          <cell r="C11">
            <v>31961</v>
          </cell>
          <cell r="D11">
            <v>33169</v>
          </cell>
        </row>
        <row r="13">
          <cell r="C13">
            <v>719190</v>
          </cell>
          <cell r="D13">
            <v>884554</v>
          </cell>
        </row>
        <row r="14">
          <cell r="C14">
            <v>3156933</v>
          </cell>
          <cell r="D14">
            <v>3660866</v>
          </cell>
        </row>
        <row r="16">
          <cell r="C16">
            <v>5626</v>
          </cell>
          <cell r="D16">
            <v>20617</v>
          </cell>
        </row>
        <row r="17">
          <cell r="C17">
            <v>143046</v>
          </cell>
          <cell r="D17">
            <v>54541</v>
          </cell>
        </row>
        <row r="18">
          <cell r="C18">
            <v>28616</v>
          </cell>
          <cell r="D18">
            <v>23830</v>
          </cell>
        </row>
        <row r="20">
          <cell r="C20">
            <v>163477</v>
          </cell>
          <cell r="D20">
            <v>121102</v>
          </cell>
        </row>
        <row r="21">
          <cell r="C21">
            <v>126585</v>
          </cell>
          <cell r="D21">
            <v>220273</v>
          </cell>
        </row>
        <row r="22">
          <cell r="C22" t="str">
            <v>-</v>
          </cell>
          <cell r="D22">
            <v>11478</v>
          </cell>
        </row>
        <row r="23">
          <cell r="C23" t="str">
            <v>-</v>
          </cell>
          <cell r="D23" t="str">
            <v>-</v>
          </cell>
        </row>
        <row r="28">
          <cell r="C28">
            <v>2848048</v>
          </cell>
          <cell r="D28">
            <v>2503852</v>
          </cell>
        </row>
        <row r="29">
          <cell r="C29">
            <v>52178</v>
          </cell>
          <cell r="D29">
            <v>56084</v>
          </cell>
        </row>
        <row r="31">
          <cell r="C31">
            <v>300723</v>
          </cell>
          <cell r="D31">
            <v>287884</v>
          </cell>
        </row>
        <row r="32">
          <cell r="C32">
            <v>151660</v>
          </cell>
          <cell r="D32">
            <v>174740</v>
          </cell>
        </row>
        <row r="33">
          <cell r="C33">
            <v>12175</v>
          </cell>
          <cell r="D33">
            <v>10838</v>
          </cell>
        </row>
        <row r="34">
          <cell r="C34">
            <v>64672</v>
          </cell>
          <cell r="D34">
            <v>61235</v>
          </cell>
        </row>
        <row r="35">
          <cell r="C35">
            <v>1587</v>
          </cell>
          <cell r="D35">
            <v>1447</v>
          </cell>
        </row>
        <row r="39">
          <cell r="C39">
            <v>350910</v>
          </cell>
          <cell r="D39">
            <v>350910</v>
          </cell>
        </row>
        <row r="40">
          <cell r="C40">
            <v>27920</v>
          </cell>
          <cell r="D40">
            <v>27920</v>
          </cell>
        </row>
        <row r="41">
          <cell r="C41">
            <v>8</v>
          </cell>
          <cell r="D41">
            <v>8</v>
          </cell>
        </row>
        <row r="43">
          <cell r="C43">
            <v>2981</v>
          </cell>
          <cell r="D43">
            <v>-2060</v>
          </cell>
        </row>
        <row r="44">
          <cell r="C44">
            <v>12923</v>
          </cell>
          <cell r="D44">
            <v>20309</v>
          </cell>
        </row>
        <row r="46">
          <cell r="C46">
            <v>-885339</v>
          </cell>
          <cell r="D46">
            <v>-705427</v>
          </cell>
        </row>
        <row r="47">
          <cell r="C47">
            <v>410493</v>
          </cell>
          <cell r="D47">
            <v>302764</v>
          </cell>
        </row>
        <row r="48">
          <cell r="C48">
            <v>3467929</v>
          </cell>
          <cell r="D48">
            <v>2711013</v>
          </cell>
        </row>
        <row r="49">
          <cell r="C49">
            <v>629429</v>
          </cell>
          <cell r="D49">
            <v>1959484</v>
          </cell>
        </row>
      </sheetData>
      <sheetData sheetId="2">
        <row r="6">
          <cell r="C6">
            <v>9366609</v>
          </cell>
          <cell r="D6">
            <v>9284052</v>
          </cell>
        </row>
        <row r="7">
          <cell r="C7">
            <v>-8295092</v>
          </cell>
          <cell r="D7">
            <v>-8340280</v>
          </cell>
        </row>
        <row r="11">
          <cell r="C11">
            <v>-159382</v>
          </cell>
          <cell r="D11">
            <v>-151014</v>
          </cell>
        </row>
        <row r="12">
          <cell r="C12">
            <v>-113732</v>
          </cell>
          <cell r="D12">
            <v>-86188</v>
          </cell>
        </row>
        <row r="13">
          <cell r="C13">
            <v>-121129</v>
          </cell>
          <cell r="D13">
            <v>-103943</v>
          </cell>
        </row>
        <row r="14">
          <cell r="C14">
            <v>217058</v>
          </cell>
          <cell r="D14">
            <v>162216</v>
          </cell>
        </row>
        <row r="15">
          <cell r="C15">
            <v>-100676</v>
          </cell>
          <cell r="D15">
            <v>-161586</v>
          </cell>
        </row>
        <row r="19">
          <cell r="C19">
            <v>1172</v>
          </cell>
          <cell r="D19">
            <v>422</v>
          </cell>
        </row>
        <row r="20">
          <cell r="C20">
            <v>-286</v>
          </cell>
          <cell r="D20">
            <v>-876</v>
          </cell>
        </row>
        <row r="21">
          <cell r="C21">
            <v>0</v>
          </cell>
          <cell r="D21">
            <v>-32</v>
          </cell>
        </row>
        <row r="25">
          <cell r="C25">
            <v>201049</v>
          </cell>
          <cell r="D25">
            <v>109550</v>
          </cell>
        </row>
        <row r="26">
          <cell r="C26">
            <v>-383742</v>
          </cell>
          <cell r="D26">
            <v>-235662</v>
          </cell>
        </row>
        <row r="31">
          <cell r="C31">
            <v>-4657.4589535293271</v>
          </cell>
          <cell r="D31">
            <v>-6660.6804406788651</v>
          </cell>
        </row>
        <row r="32">
          <cell r="C32">
            <v>22237.458953529327</v>
          </cell>
          <cell r="D32">
            <v>7961.6804406788651</v>
          </cell>
        </row>
        <row r="36">
          <cell r="C36">
            <v>1.793704938588242</v>
          </cell>
          <cell r="D36" t="str">
            <v>1,36 Kr</v>
          </cell>
        </row>
      </sheetData>
      <sheetData sheetId="3">
        <row r="10">
          <cell r="C10">
            <v>6301</v>
          </cell>
          <cell r="D10">
            <v>15097</v>
          </cell>
        </row>
        <row r="11">
          <cell r="C11">
            <v>-7775</v>
          </cell>
          <cell r="D11">
            <v>2341</v>
          </cell>
        </row>
        <row r="14">
          <cell r="C14">
            <v>-1260</v>
          </cell>
          <cell r="D14">
            <v>-3019</v>
          </cell>
        </row>
        <row r="15">
          <cell r="C15">
            <v>389</v>
          </cell>
          <cell r="D15">
            <v>-117</v>
          </cell>
        </row>
        <row r="18">
          <cell r="C18">
            <v>-225042</v>
          </cell>
          <cell r="D18">
            <v>-52824</v>
          </cell>
        </row>
        <row r="21">
          <cell r="C21">
            <v>45130</v>
          </cell>
          <cell r="D21">
            <v>11268</v>
          </cell>
        </row>
      </sheetData>
      <sheetData sheetId="4">
        <row r="4">
          <cell r="B4">
            <v>350910</v>
          </cell>
          <cell r="C4">
            <v>27920</v>
          </cell>
          <cell r="D4">
            <v>8</v>
          </cell>
          <cell r="E4">
            <v>10859</v>
          </cell>
          <cell r="F4">
            <v>-279</v>
          </cell>
          <cell r="H4">
            <v>-794287</v>
          </cell>
          <cell r="I4">
            <v>370599</v>
          </cell>
          <cell r="J4">
            <v>2244313</v>
          </cell>
          <cell r="K4">
            <v>1683196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477960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2224</v>
          </cell>
          <cell r="F7">
            <v>12078</v>
          </cell>
          <cell r="H7">
            <v>-41556</v>
          </cell>
          <cell r="I7">
            <v>0</v>
          </cell>
          <cell r="J7">
            <v>0</v>
          </cell>
          <cell r="K7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H9">
            <v>0</v>
          </cell>
          <cell r="I9">
            <v>83517</v>
          </cell>
          <cell r="J9">
            <v>1599679</v>
          </cell>
          <cell r="K9">
            <v>-1683196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-852711</v>
          </cell>
          <cell r="K10">
            <v>0</v>
          </cell>
        </row>
        <row r="13">
          <cell r="B13">
            <v>350910</v>
          </cell>
          <cell r="C13">
            <v>27920</v>
          </cell>
          <cell r="D13">
            <v>8</v>
          </cell>
          <cell r="E13">
            <v>20309</v>
          </cell>
          <cell r="F13">
            <v>-2060</v>
          </cell>
          <cell r="H13">
            <v>-705427</v>
          </cell>
          <cell r="I13">
            <v>302764</v>
          </cell>
          <cell r="J13">
            <v>2711013</v>
          </cell>
          <cell r="K13">
            <v>1959484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  <cell r="K15">
            <v>629429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-7386</v>
          </cell>
          <cell r="F16">
            <v>5041</v>
          </cell>
          <cell r="H16">
            <v>-179912</v>
          </cell>
          <cell r="I16">
            <v>0</v>
          </cell>
          <cell r="J16">
            <v>0</v>
          </cell>
          <cell r="K16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H18">
            <v>0</v>
          </cell>
          <cell r="I18">
            <v>107729</v>
          </cell>
          <cell r="J18">
            <v>1851755</v>
          </cell>
          <cell r="K18">
            <v>-1959484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J19">
            <v>-1094839</v>
          </cell>
          <cell r="K19">
            <v>0</v>
          </cell>
        </row>
      </sheetData>
      <sheetData sheetId="5">
        <row r="6">
          <cell r="C6">
            <v>629429</v>
          </cell>
          <cell r="D6">
            <v>477960</v>
          </cell>
        </row>
        <row r="8">
          <cell r="C8">
            <v>218696</v>
          </cell>
          <cell r="D8">
            <v>178053</v>
          </cell>
        </row>
        <row r="9">
          <cell r="C9">
            <v>39</v>
          </cell>
          <cell r="D9">
            <v>-749</v>
          </cell>
        </row>
        <row r="10">
          <cell r="C10">
            <v>-69700</v>
          </cell>
          <cell r="D10">
            <v>10249</v>
          </cell>
        </row>
        <row r="11">
          <cell r="C11">
            <v>6052</v>
          </cell>
          <cell r="D11">
            <v>3304</v>
          </cell>
        </row>
        <row r="12">
          <cell r="C12">
            <v>43451</v>
          </cell>
          <cell r="D12">
            <v>50621</v>
          </cell>
        </row>
        <row r="13">
          <cell r="C13">
            <v>11636</v>
          </cell>
          <cell r="D13">
            <v>5077</v>
          </cell>
        </row>
        <row r="14">
          <cell r="C14">
            <v>-1172</v>
          </cell>
          <cell r="D14">
            <v>-422</v>
          </cell>
        </row>
        <row r="15">
          <cell r="C15">
            <v>-53874</v>
          </cell>
          <cell r="D15">
            <v>-31358</v>
          </cell>
        </row>
        <row r="16">
          <cell r="C16">
            <v>28229</v>
          </cell>
          <cell r="D16">
            <v>17619</v>
          </cell>
        </row>
        <row r="17">
          <cell r="C17">
            <v>-17580</v>
          </cell>
          <cell r="D17">
            <v>-1301</v>
          </cell>
        </row>
        <row r="18">
          <cell r="C18">
            <v>-36689</v>
          </cell>
          <cell r="D18">
            <v>-50603</v>
          </cell>
        </row>
        <row r="19">
          <cell r="C19">
            <v>79870</v>
          </cell>
          <cell r="D19">
            <v>144594</v>
          </cell>
        </row>
        <row r="20">
          <cell r="C20">
            <v>286</v>
          </cell>
          <cell r="D20">
            <v>876</v>
          </cell>
        </row>
        <row r="21">
          <cell r="C21">
            <v>276562</v>
          </cell>
          <cell r="D21">
            <v>168902</v>
          </cell>
        </row>
        <row r="22">
          <cell r="C22">
            <v>0</v>
          </cell>
          <cell r="D22">
            <v>32</v>
          </cell>
        </row>
        <row r="26">
          <cell r="C26">
            <v>719549</v>
          </cell>
          <cell r="D26">
            <v>-450284</v>
          </cell>
        </row>
        <row r="27">
          <cell r="C27">
            <v>-565191</v>
          </cell>
          <cell r="D27">
            <v>-182170</v>
          </cell>
        </row>
        <row r="28">
          <cell r="C28">
            <v>-36323</v>
          </cell>
          <cell r="D28">
            <v>16771</v>
          </cell>
        </row>
        <row r="29">
          <cell r="C29">
            <v>-682147</v>
          </cell>
          <cell r="D29">
            <v>460452</v>
          </cell>
        </row>
        <row r="30">
          <cell r="C30">
            <v>187804</v>
          </cell>
          <cell r="D30">
            <v>-223570</v>
          </cell>
        </row>
        <row r="31">
          <cell r="C31">
            <v>83074</v>
          </cell>
          <cell r="D31">
            <v>1752</v>
          </cell>
        </row>
        <row r="35">
          <cell r="C35">
            <v>-85597</v>
          </cell>
          <cell r="D35">
            <v>-146408</v>
          </cell>
        </row>
        <row r="36">
          <cell r="C36">
            <v>49539</v>
          </cell>
          <cell r="D36">
            <v>48985</v>
          </cell>
        </row>
        <row r="37">
          <cell r="C37">
            <v>-4848</v>
          </cell>
          <cell r="D37">
            <v>-4988</v>
          </cell>
        </row>
        <row r="38">
          <cell r="C38">
            <v>-41844</v>
          </cell>
          <cell r="D38">
            <v>-39822</v>
          </cell>
        </row>
        <row r="39">
          <cell r="C39">
            <v>-36828</v>
          </cell>
          <cell r="D39">
            <v>-16969</v>
          </cell>
        </row>
        <row r="43">
          <cell r="C43">
            <v>1360</v>
          </cell>
          <cell r="D43">
            <v>787</v>
          </cell>
        </row>
        <row r="44">
          <cell r="C44">
            <v>-120931</v>
          </cell>
          <cell r="D44">
            <v>-222359</v>
          </cell>
        </row>
        <row r="45">
          <cell r="C45">
            <v>-43754</v>
          </cell>
          <cell r="D45">
            <v>-36670</v>
          </cell>
        </row>
        <row r="46">
          <cell r="C46">
            <v>8763</v>
          </cell>
          <cell r="D46">
            <v>-1717</v>
          </cell>
        </row>
        <row r="47">
          <cell r="C47">
            <v>1172</v>
          </cell>
          <cell r="D47">
            <v>422</v>
          </cell>
        </row>
        <row r="48">
          <cell r="C48">
            <v>0</v>
          </cell>
          <cell r="D48">
            <v>0</v>
          </cell>
        </row>
        <row r="52">
          <cell r="C52">
            <v>2240355</v>
          </cell>
          <cell r="D52">
            <v>1358524</v>
          </cell>
        </row>
        <row r="53">
          <cell r="C53">
            <v>-1247854</v>
          </cell>
          <cell r="D53">
            <v>-836159</v>
          </cell>
        </row>
        <row r="54">
          <cell r="C54">
            <v>-1094839</v>
          </cell>
          <cell r="D54">
            <v>0</v>
          </cell>
        </row>
        <row r="55">
          <cell r="C55">
            <v>-14876</v>
          </cell>
          <cell r="D55">
            <v>-7072</v>
          </cell>
        </row>
        <row r="56">
          <cell r="C56">
            <v>52332</v>
          </cell>
          <cell r="D56">
            <v>28859</v>
          </cell>
        </row>
        <row r="57">
          <cell r="C57">
            <v>-12618</v>
          </cell>
          <cell r="D57">
            <v>-11334</v>
          </cell>
        </row>
        <row r="61">
          <cell r="C61">
            <v>3200229</v>
          </cell>
          <cell r="D61">
            <v>1391021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34"/>
  <sheetViews>
    <sheetView showGridLines="0" tabSelected="1" view="pageBreakPreview" zoomScale="90" zoomScaleNormal="100" zoomScaleSheetLayoutView="90" workbookViewId="0">
      <selection activeCell="C9" sqref="C9"/>
    </sheetView>
  </sheetViews>
  <sheetFormatPr defaultColWidth="9.140625" defaultRowHeight="12"/>
  <cols>
    <col min="1" max="1" width="41.140625" style="10" customWidth="1"/>
    <col min="2" max="2" width="11.140625" style="10" customWidth="1"/>
    <col min="3" max="4" width="19.85546875" style="10" customWidth="1"/>
    <col min="5" max="5" width="9.140625" style="10"/>
    <col min="6" max="6" width="36.5703125" style="10" bestFit="1" customWidth="1"/>
    <col min="7" max="7" width="9.140625" style="10"/>
    <col min="8" max="9" width="9.7109375" style="10" bestFit="1" customWidth="1"/>
    <col min="10" max="16384" width="9.140625" style="10"/>
  </cols>
  <sheetData>
    <row r="1" spans="1:9" ht="25.7" customHeight="1">
      <c r="A1" s="81" t="s">
        <v>164</v>
      </c>
      <c r="B1" s="82"/>
      <c r="C1" s="82"/>
      <c r="D1" s="82"/>
    </row>
    <row r="2" spans="1:9" ht="35.25" customHeight="1">
      <c r="A2" s="83"/>
      <c r="B2" s="83"/>
      <c r="C2" s="84" t="s">
        <v>169</v>
      </c>
      <c r="D2" s="84" t="s">
        <v>138</v>
      </c>
    </row>
    <row r="3" spans="1:9" s="8" customFormat="1" ht="13.5" customHeight="1">
      <c r="A3" s="85" t="s">
        <v>48</v>
      </c>
      <c r="B3" s="86" t="s">
        <v>26</v>
      </c>
      <c r="C3" s="87" t="s">
        <v>170</v>
      </c>
      <c r="D3" s="87" t="s">
        <v>157</v>
      </c>
    </row>
    <row r="4" spans="1:9" ht="26.25" customHeight="1">
      <c r="A4" s="88" t="s">
        <v>0</v>
      </c>
      <c r="B4" s="89"/>
      <c r="C4" s="90"/>
      <c r="D4" s="91"/>
    </row>
    <row r="5" spans="1:9" ht="20.25" customHeight="1">
      <c r="A5" s="92" t="s">
        <v>1</v>
      </c>
      <c r="B5" s="93"/>
      <c r="C5" s="93">
        <f>SUM(C7:C18)</f>
        <v>10352633</v>
      </c>
      <c r="D5" s="93">
        <f>SUM(D7:D18)</f>
        <v>10156798</v>
      </c>
      <c r="H5" s="33"/>
      <c r="I5" s="33"/>
    </row>
    <row r="6" spans="1:9" ht="8.25" customHeight="1">
      <c r="A6" s="94"/>
      <c r="B6" s="95"/>
      <c r="C6" s="96"/>
      <c r="D6" s="97"/>
      <c r="H6" s="33"/>
      <c r="I6" s="33"/>
    </row>
    <row r="7" spans="1:9" ht="12.95" customHeight="1">
      <c r="A7" s="94" t="s">
        <v>2</v>
      </c>
      <c r="B7" s="95">
        <f>+[1]Varlıklar!B7</f>
        <v>4</v>
      </c>
      <c r="C7" s="97">
        <f>+[2]Varlıklar!C7</f>
        <v>3676027</v>
      </c>
      <c r="D7" s="97">
        <f>+[2]Varlıklar!D7</f>
        <v>3202952</v>
      </c>
      <c r="H7" s="33"/>
      <c r="I7" s="33"/>
    </row>
    <row r="8" spans="1:9" ht="12.95" customHeight="1">
      <c r="A8" s="94" t="s">
        <v>3</v>
      </c>
      <c r="B8" s="95"/>
      <c r="C8" s="97"/>
      <c r="D8" s="97"/>
      <c r="H8" s="33"/>
      <c r="I8" s="33"/>
    </row>
    <row r="9" spans="1:9" ht="12.95" customHeight="1">
      <c r="A9" s="94" t="s">
        <v>4</v>
      </c>
      <c r="B9" s="95">
        <f>+[1]Varlıklar!B9</f>
        <v>26</v>
      </c>
      <c r="C9" s="97">
        <f>+[2]Varlıklar!C9</f>
        <v>1662961</v>
      </c>
      <c r="D9" s="97">
        <f>+[2]Varlıklar!D9</f>
        <v>2547130</v>
      </c>
      <c r="H9" s="33"/>
      <c r="I9" s="33"/>
    </row>
    <row r="10" spans="1:9" ht="12.95" customHeight="1">
      <c r="A10" s="94" t="s">
        <v>38</v>
      </c>
      <c r="B10" s="95">
        <f>+[1]Varlıklar!B10</f>
        <v>7</v>
      </c>
      <c r="C10" s="97">
        <f>+[2]Varlıklar!C10</f>
        <v>1728002</v>
      </c>
      <c r="D10" s="97">
        <f>+[2]Varlıklar!D10</f>
        <v>1557963</v>
      </c>
      <c r="H10" s="33"/>
      <c r="I10" s="33"/>
    </row>
    <row r="11" spans="1:9" ht="12.95" customHeight="1">
      <c r="A11" s="94" t="s">
        <v>5</v>
      </c>
      <c r="B11" s="95"/>
      <c r="C11" s="97"/>
      <c r="D11" s="97"/>
      <c r="H11" s="33"/>
      <c r="I11" s="33"/>
    </row>
    <row r="12" spans="1:9" ht="12.95" customHeight="1">
      <c r="A12" s="94" t="s">
        <v>38</v>
      </c>
      <c r="B12" s="95">
        <f>+[1]Varlıklar!B12</f>
        <v>8</v>
      </c>
      <c r="C12" s="97">
        <f>+[2]Varlıklar!C12</f>
        <v>2778</v>
      </c>
      <c r="D12" s="97">
        <f>+[2]Varlıklar!D12</f>
        <v>1870</v>
      </c>
      <c r="H12" s="33"/>
      <c r="I12" s="33"/>
    </row>
    <row r="13" spans="1:9" ht="12.95" customHeight="1">
      <c r="A13" s="94" t="s">
        <v>6</v>
      </c>
      <c r="B13" s="95">
        <f>+[1]Varlıklar!B13</f>
        <v>9</v>
      </c>
      <c r="C13" s="97">
        <f>+[2]Varlıklar!C13</f>
        <v>2390166</v>
      </c>
      <c r="D13" s="97">
        <f>+[2]Varlıklar!D13</f>
        <v>1827399</v>
      </c>
      <c r="H13" s="33"/>
      <c r="I13" s="33"/>
    </row>
    <row r="14" spans="1:9" ht="12.95" customHeight="1">
      <c r="A14" s="94" t="s">
        <v>50</v>
      </c>
      <c r="B14" s="95">
        <f>+[1]Varlıklar!B14</f>
        <v>12</v>
      </c>
      <c r="C14" s="97">
        <f>+[2]Varlıklar!C14</f>
        <v>214530</v>
      </c>
      <c r="D14" s="97">
        <f>+[2]Varlıklar!D14</f>
        <v>178382</v>
      </c>
      <c r="H14" s="33"/>
      <c r="I14" s="33"/>
    </row>
    <row r="15" spans="1:9">
      <c r="A15" s="94" t="s">
        <v>7</v>
      </c>
      <c r="B15" s="95">
        <f>+[1]Varlıklar!B15</f>
        <v>16</v>
      </c>
      <c r="C15" s="97">
        <f>+[2]Varlıklar!C15</f>
        <v>657476</v>
      </c>
      <c r="D15" s="97">
        <f>+[2]Varlıklar!D15</f>
        <v>841102</v>
      </c>
      <c r="H15" s="33"/>
      <c r="I15" s="33"/>
    </row>
    <row r="16" spans="1:9" hidden="1">
      <c r="A16" s="10" t="s">
        <v>46</v>
      </c>
      <c r="B16" s="95">
        <f>+[1]Varlıklar!B16</f>
        <v>24</v>
      </c>
      <c r="C16" s="97" t="str">
        <f>+[2]Varlıklar!C16</f>
        <v>-</v>
      </c>
      <c r="D16" s="97" t="s">
        <v>130</v>
      </c>
      <c r="H16" s="33"/>
      <c r="I16" s="33"/>
    </row>
    <row r="17" spans="1:9">
      <c r="A17" s="10" t="s">
        <v>46</v>
      </c>
      <c r="B17" s="95">
        <f>+[1]Varlıklar!B17</f>
        <v>24</v>
      </c>
      <c r="C17" s="97">
        <f>+[2]Varlıklar!C17</f>
        <v>20693</v>
      </c>
      <c r="D17" s="97" t="s">
        <v>130</v>
      </c>
      <c r="H17" s="33"/>
      <c r="I17" s="33"/>
    </row>
    <row r="18" spans="1:9" hidden="1">
      <c r="A18" s="10" t="s">
        <v>124</v>
      </c>
      <c r="B18" s="95">
        <v>28</v>
      </c>
      <c r="C18" s="98" t="str">
        <f>+[2]Varlıklar!C18</f>
        <v>-</v>
      </c>
      <c r="D18" s="98" t="str">
        <f>+[2]Varlıklar!D18</f>
        <v>-</v>
      </c>
      <c r="H18" s="33"/>
      <c r="I18" s="33"/>
    </row>
    <row r="19" spans="1:9">
      <c r="A19" s="99"/>
      <c r="B19" s="100"/>
      <c r="C19" s="101"/>
      <c r="D19" s="102"/>
      <c r="H19" s="33"/>
      <c r="I19" s="33"/>
    </row>
    <row r="20" spans="1:9" ht="20.25" customHeight="1">
      <c r="A20" s="92" t="s">
        <v>8</v>
      </c>
      <c r="B20" s="93"/>
      <c r="C20" s="93">
        <f>SUM(C22:C31)</f>
        <v>6246741.926447873</v>
      </c>
      <c r="D20" s="93">
        <f>SUM(D22:D31)</f>
        <v>6249574</v>
      </c>
      <c r="H20" s="33"/>
      <c r="I20" s="33"/>
    </row>
    <row r="21" spans="1:9" ht="8.25" customHeight="1">
      <c r="A21" s="94"/>
      <c r="B21" s="95"/>
      <c r="C21" s="103"/>
      <c r="D21" s="104"/>
      <c r="H21" s="33"/>
      <c r="I21" s="33"/>
    </row>
    <row r="22" spans="1:9" ht="12.95" customHeight="1">
      <c r="A22" s="94" t="s">
        <v>51</v>
      </c>
      <c r="B22" s="95">
        <f>+[1]Varlıklar!$B$22</f>
        <v>5</v>
      </c>
      <c r="C22" s="97">
        <f>+[2]Varlıklar!$C$22</f>
        <v>14580</v>
      </c>
      <c r="D22" s="97">
        <f>+[2]Varlıklar!$D$22</f>
        <v>22355</v>
      </c>
      <c r="H22" s="33"/>
      <c r="I22" s="33"/>
    </row>
    <row r="23" spans="1:9" ht="12.95" customHeight="1">
      <c r="A23" s="94" t="s">
        <v>3</v>
      </c>
      <c r="B23" s="95"/>
      <c r="C23" s="97"/>
      <c r="D23" s="97"/>
      <c r="H23" s="33"/>
      <c r="I23" s="33"/>
    </row>
    <row r="24" spans="1:9" ht="12.95" customHeight="1">
      <c r="A24" s="94" t="s">
        <v>38</v>
      </c>
      <c r="B24" s="95">
        <f>+[1]Varlıklar!$B$24</f>
        <v>7</v>
      </c>
      <c r="C24" s="97">
        <f>+[2]Varlıklar!C24</f>
        <v>3211</v>
      </c>
      <c r="D24" s="97">
        <f>+[2]Varlıklar!D24</f>
        <v>2903</v>
      </c>
      <c r="H24" s="33"/>
      <c r="I24" s="33"/>
    </row>
    <row r="25" spans="1:9" ht="12.95" customHeight="1">
      <c r="A25" s="94" t="s">
        <v>27</v>
      </c>
      <c r="B25" s="95">
        <f>+[1]Varlıklar!$B$25</f>
        <v>10</v>
      </c>
      <c r="C25" s="97">
        <f>+[2]Varlıklar!C25</f>
        <v>4386073.9140608748</v>
      </c>
      <c r="D25" s="97">
        <f>+[2]Varlıklar!D25</f>
        <v>4436548</v>
      </c>
      <c r="H25" s="33"/>
      <c r="I25" s="33"/>
    </row>
    <row r="26" spans="1:9" ht="12.95" customHeight="1">
      <c r="A26" s="94" t="s">
        <v>52</v>
      </c>
      <c r="B26" s="95">
        <f>+[1]Varlıklar!$B$26</f>
        <v>11</v>
      </c>
      <c r="C26" s="97">
        <f>+[2]Varlıklar!C26</f>
        <v>839350</v>
      </c>
      <c r="D26" s="97">
        <f>+[2]Varlıklar!D26</f>
        <v>831196</v>
      </c>
      <c r="H26" s="33"/>
      <c r="I26" s="33"/>
    </row>
    <row r="27" spans="1:9" ht="12.95" customHeight="1">
      <c r="A27" s="94" t="s">
        <v>158</v>
      </c>
      <c r="B27" s="95">
        <v>33</v>
      </c>
      <c r="C27" s="97">
        <f>+[2]Varlıklar!C27</f>
        <v>88761.012386998074</v>
      </c>
      <c r="D27" s="97">
        <f>+[2]Varlıklar!D27</f>
        <v>99714</v>
      </c>
      <c r="H27" s="33"/>
      <c r="I27" s="33"/>
    </row>
    <row r="28" spans="1:9" ht="12.95" customHeight="1">
      <c r="A28" s="94" t="s">
        <v>50</v>
      </c>
      <c r="B28" s="95">
        <f>+[1]Varlıklar!$B$27</f>
        <v>12</v>
      </c>
      <c r="C28" s="97">
        <f>+[2]Varlıklar!C28</f>
        <v>195623</v>
      </c>
      <c r="D28" s="97">
        <f>+[2]Varlıklar!D28</f>
        <v>204211</v>
      </c>
      <c r="H28" s="33"/>
      <c r="I28" s="33"/>
    </row>
    <row r="29" spans="1:9" ht="12.95" customHeight="1">
      <c r="A29" s="94" t="s">
        <v>9</v>
      </c>
      <c r="B29" s="95">
        <f>+[1]Varlıklar!$B$28</f>
        <v>24</v>
      </c>
      <c r="C29" s="97">
        <f>+[2]Varlıklar!C29</f>
        <v>716642</v>
      </c>
      <c r="D29" s="97">
        <f>+[2]Varlıklar!D29</f>
        <v>650146</v>
      </c>
      <c r="H29" s="33"/>
      <c r="I29" s="33"/>
    </row>
    <row r="30" spans="1:9" ht="12.95" hidden="1" customHeight="1">
      <c r="A30" s="94" t="s">
        <v>131</v>
      </c>
      <c r="B30" s="95">
        <f>+[1]Varlıklar!$B$29</f>
        <v>32</v>
      </c>
      <c r="C30" s="97">
        <f>+[2]Varlıklar!C30</f>
        <v>0</v>
      </c>
      <c r="D30" s="97">
        <f>+[2]Varlıklar!D30</f>
        <v>0</v>
      </c>
      <c r="H30" s="33"/>
      <c r="I30" s="33"/>
    </row>
    <row r="31" spans="1:9" ht="12.95" customHeight="1">
      <c r="A31" s="94" t="s">
        <v>162</v>
      </c>
      <c r="B31" s="95">
        <v>35</v>
      </c>
      <c r="C31" s="97">
        <f>+[2]Varlıklar!C31</f>
        <v>2501</v>
      </c>
      <c r="D31" s="97">
        <f>+[2]Varlıklar!D31</f>
        <v>2501</v>
      </c>
      <c r="H31" s="33"/>
      <c r="I31" s="33"/>
    </row>
    <row r="32" spans="1:9">
      <c r="A32" s="82"/>
      <c r="B32" s="99"/>
      <c r="C32" s="105"/>
      <c r="D32" s="106"/>
      <c r="H32" s="33"/>
      <c r="I32" s="33"/>
    </row>
    <row r="33" spans="1:9" ht="21" customHeight="1" thickBot="1">
      <c r="A33" s="107" t="s">
        <v>10</v>
      </c>
      <c r="B33" s="107"/>
      <c r="C33" s="108">
        <f>+C5+C20</f>
        <v>16599374.926447872</v>
      </c>
      <c r="D33" s="108">
        <f>+D5+D20</f>
        <v>16406372</v>
      </c>
      <c r="H33" s="33"/>
      <c r="I33" s="33"/>
    </row>
    <row r="34" spans="1:9" ht="12.75" thickTop="1">
      <c r="H34" s="33"/>
      <c r="I34" s="33"/>
    </row>
  </sheetData>
  <pageMargins left="1.1023622047244095" right="0.70866141732283472" top="0.74803149606299213" bottom="0.74803149606299213" header="0.31496062992125984" footer="0.31496062992125984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53"/>
  <sheetViews>
    <sheetView showGridLines="0" view="pageBreakPreview" topLeftCell="A25" zoomScale="90" zoomScaleNormal="100" zoomScaleSheetLayoutView="90" workbookViewId="0">
      <selection activeCell="C17" sqref="C17"/>
    </sheetView>
  </sheetViews>
  <sheetFormatPr defaultRowHeight="12"/>
  <cols>
    <col min="1" max="1" width="45.85546875" style="4" customWidth="1"/>
    <col min="2" max="2" width="6.42578125" style="4" customWidth="1"/>
    <col min="3" max="4" width="19.85546875" style="7" customWidth="1"/>
    <col min="5" max="256" width="9.140625" style="4"/>
    <col min="257" max="257" width="35.85546875" style="4" bestFit="1" customWidth="1"/>
    <col min="258" max="258" width="11" style="4" customWidth="1"/>
    <col min="259" max="260" width="15" style="4" customWidth="1"/>
    <col min="261" max="512" width="9.140625" style="4"/>
    <col min="513" max="513" width="35.85546875" style="4" bestFit="1" customWidth="1"/>
    <col min="514" max="514" width="11" style="4" customWidth="1"/>
    <col min="515" max="516" width="15" style="4" customWidth="1"/>
    <col min="517" max="768" width="9.140625" style="4"/>
    <col min="769" max="769" width="35.85546875" style="4" bestFit="1" customWidth="1"/>
    <col min="770" max="770" width="11" style="4" customWidth="1"/>
    <col min="771" max="772" width="15" style="4" customWidth="1"/>
    <col min="773" max="1024" width="9.140625" style="4"/>
    <col min="1025" max="1025" width="35.85546875" style="4" bestFit="1" customWidth="1"/>
    <col min="1026" max="1026" width="11" style="4" customWidth="1"/>
    <col min="1027" max="1028" width="15" style="4" customWidth="1"/>
    <col min="1029" max="1280" width="9.140625" style="4"/>
    <col min="1281" max="1281" width="35.85546875" style="4" bestFit="1" customWidth="1"/>
    <col min="1282" max="1282" width="11" style="4" customWidth="1"/>
    <col min="1283" max="1284" width="15" style="4" customWidth="1"/>
    <col min="1285" max="1536" width="9.140625" style="4"/>
    <col min="1537" max="1537" width="35.85546875" style="4" bestFit="1" customWidth="1"/>
    <col min="1538" max="1538" width="11" style="4" customWidth="1"/>
    <col min="1539" max="1540" width="15" style="4" customWidth="1"/>
    <col min="1541" max="1792" width="9.140625" style="4"/>
    <col min="1793" max="1793" width="35.85546875" style="4" bestFit="1" customWidth="1"/>
    <col min="1794" max="1794" width="11" style="4" customWidth="1"/>
    <col min="1795" max="1796" width="15" style="4" customWidth="1"/>
    <col min="1797" max="2048" width="9.140625" style="4"/>
    <col min="2049" max="2049" width="35.85546875" style="4" bestFit="1" customWidth="1"/>
    <col min="2050" max="2050" width="11" style="4" customWidth="1"/>
    <col min="2051" max="2052" width="15" style="4" customWidth="1"/>
    <col min="2053" max="2304" width="9.140625" style="4"/>
    <col min="2305" max="2305" width="35.85546875" style="4" bestFit="1" customWidth="1"/>
    <col min="2306" max="2306" width="11" style="4" customWidth="1"/>
    <col min="2307" max="2308" width="15" style="4" customWidth="1"/>
    <col min="2309" max="2560" width="9.140625" style="4"/>
    <col min="2561" max="2561" width="35.85546875" style="4" bestFit="1" customWidth="1"/>
    <col min="2562" max="2562" width="11" style="4" customWidth="1"/>
    <col min="2563" max="2564" width="15" style="4" customWidth="1"/>
    <col min="2565" max="2816" width="9.140625" style="4"/>
    <col min="2817" max="2817" width="35.85546875" style="4" bestFit="1" customWidth="1"/>
    <col min="2818" max="2818" width="11" style="4" customWidth="1"/>
    <col min="2819" max="2820" width="15" style="4" customWidth="1"/>
    <col min="2821" max="3072" width="9.140625" style="4"/>
    <col min="3073" max="3073" width="35.85546875" style="4" bestFit="1" customWidth="1"/>
    <col min="3074" max="3074" width="11" style="4" customWidth="1"/>
    <col min="3075" max="3076" width="15" style="4" customWidth="1"/>
    <col min="3077" max="3328" width="9.140625" style="4"/>
    <col min="3329" max="3329" width="35.85546875" style="4" bestFit="1" customWidth="1"/>
    <col min="3330" max="3330" width="11" style="4" customWidth="1"/>
    <col min="3331" max="3332" width="15" style="4" customWidth="1"/>
    <col min="3333" max="3584" width="9.140625" style="4"/>
    <col min="3585" max="3585" width="35.85546875" style="4" bestFit="1" customWidth="1"/>
    <col min="3586" max="3586" width="11" style="4" customWidth="1"/>
    <col min="3587" max="3588" width="15" style="4" customWidth="1"/>
    <col min="3589" max="3840" width="9.140625" style="4"/>
    <col min="3841" max="3841" width="35.85546875" style="4" bestFit="1" customWidth="1"/>
    <col min="3842" max="3842" width="11" style="4" customWidth="1"/>
    <col min="3843" max="3844" width="15" style="4" customWidth="1"/>
    <col min="3845" max="4096" width="9.140625" style="4"/>
    <col min="4097" max="4097" width="35.85546875" style="4" bestFit="1" customWidth="1"/>
    <col min="4098" max="4098" width="11" style="4" customWidth="1"/>
    <col min="4099" max="4100" width="15" style="4" customWidth="1"/>
    <col min="4101" max="4352" width="9.140625" style="4"/>
    <col min="4353" max="4353" width="35.85546875" style="4" bestFit="1" customWidth="1"/>
    <col min="4354" max="4354" width="11" style="4" customWidth="1"/>
    <col min="4355" max="4356" width="15" style="4" customWidth="1"/>
    <col min="4357" max="4608" width="9.140625" style="4"/>
    <col min="4609" max="4609" width="35.85546875" style="4" bestFit="1" customWidth="1"/>
    <col min="4610" max="4610" width="11" style="4" customWidth="1"/>
    <col min="4611" max="4612" width="15" style="4" customWidth="1"/>
    <col min="4613" max="4864" width="9.140625" style="4"/>
    <col min="4865" max="4865" width="35.85546875" style="4" bestFit="1" customWidth="1"/>
    <col min="4866" max="4866" width="11" style="4" customWidth="1"/>
    <col min="4867" max="4868" width="15" style="4" customWidth="1"/>
    <col min="4869" max="5120" width="9.140625" style="4"/>
    <col min="5121" max="5121" width="35.85546875" style="4" bestFit="1" customWidth="1"/>
    <col min="5122" max="5122" width="11" style="4" customWidth="1"/>
    <col min="5123" max="5124" width="15" style="4" customWidth="1"/>
    <col min="5125" max="5376" width="9.140625" style="4"/>
    <col min="5377" max="5377" width="35.85546875" style="4" bestFit="1" customWidth="1"/>
    <col min="5378" max="5378" width="11" style="4" customWidth="1"/>
    <col min="5379" max="5380" width="15" style="4" customWidth="1"/>
    <col min="5381" max="5632" width="9.140625" style="4"/>
    <col min="5633" max="5633" width="35.85546875" style="4" bestFit="1" customWidth="1"/>
    <col min="5634" max="5634" width="11" style="4" customWidth="1"/>
    <col min="5635" max="5636" width="15" style="4" customWidth="1"/>
    <col min="5637" max="5888" width="9.140625" style="4"/>
    <col min="5889" max="5889" width="35.85546875" style="4" bestFit="1" customWidth="1"/>
    <col min="5890" max="5890" width="11" style="4" customWidth="1"/>
    <col min="5891" max="5892" width="15" style="4" customWidth="1"/>
    <col min="5893" max="6144" width="9.140625" style="4"/>
    <col min="6145" max="6145" width="35.85546875" style="4" bestFit="1" customWidth="1"/>
    <col min="6146" max="6146" width="11" style="4" customWidth="1"/>
    <col min="6147" max="6148" width="15" style="4" customWidth="1"/>
    <col min="6149" max="6400" width="9.140625" style="4"/>
    <col min="6401" max="6401" width="35.85546875" style="4" bestFit="1" customWidth="1"/>
    <col min="6402" max="6402" width="11" style="4" customWidth="1"/>
    <col min="6403" max="6404" width="15" style="4" customWidth="1"/>
    <col min="6405" max="6656" width="9.140625" style="4"/>
    <col min="6657" max="6657" width="35.85546875" style="4" bestFit="1" customWidth="1"/>
    <col min="6658" max="6658" width="11" style="4" customWidth="1"/>
    <col min="6659" max="6660" width="15" style="4" customWidth="1"/>
    <col min="6661" max="6912" width="9.140625" style="4"/>
    <col min="6913" max="6913" width="35.85546875" style="4" bestFit="1" customWidth="1"/>
    <col min="6914" max="6914" width="11" style="4" customWidth="1"/>
    <col min="6915" max="6916" width="15" style="4" customWidth="1"/>
    <col min="6917" max="7168" width="9.140625" style="4"/>
    <col min="7169" max="7169" width="35.85546875" style="4" bestFit="1" customWidth="1"/>
    <col min="7170" max="7170" width="11" style="4" customWidth="1"/>
    <col min="7171" max="7172" width="15" style="4" customWidth="1"/>
    <col min="7173" max="7424" width="9.140625" style="4"/>
    <col min="7425" max="7425" width="35.85546875" style="4" bestFit="1" customWidth="1"/>
    <col min="7426" max="7426" width="11" style="4" customWidth="1"/>
    <col min="7427" max="7428" width="15" style="4" customWidth="1"/>
    <col min="7429" max="7680" width="9.140625" style="4"/>
    <col min="7681" max="7681" width="35.85546875" style="4" bestFit="1" customWidth="1"/>
    <col min="7682" max="7682" width="11" style="4" customWidth="1"/>
    <col min="7683" max="7684" width="15" style="4" customWidth="1"/>
    <col min="7685" max="7936" width="9.140625" style="4"/>
    <col min="7937" max="7937" width="35.85546875" style="4" bestFit="1" customWidth="1"/>
    <col min="7938" max="7938" width="11" style="4" customWidth="1"/>
    <col min="7939" max="7940" width="15" style="4" customWidth="1"/>
    <col min="7941" max="8192" width="9.140625" style="4"/>
    <col min="8193" max="8193" width="35.85546875" style="4" bestFit="1" customWidth="1"/>
    <col min="8194" max="8194" width="11" style="4" customWidth="1"/>
    <col min="8195" max="8196" width="15" style="4" customWidth="1"/>
    <col min="8197" max="8448" width="9.140625" style="4"/>
    <col min="8449" max="8449" width="35.85546875" style="4" bestFit="1" customWidth="1"/>
    <col min="8450" max="8450" width="11" style="4" customWidth="1"/>
    <col min="8451" max="8452" width="15" style="4" customWidth="1"/>
    <col min="8453" max="8704" width="9.140625" style="4"/>
    <col min="8705" max="8705" width="35.85546875" style="4" bestFit="1" customWidth="1"/>
    <col min="8706" max="8706" width="11" style="4" customWidth="1"/>
    <col min="8707" max="8708" width="15" style="4" customWidth="1"/>
    <col min="8709" max="8960" width="9.140625" style="4"/>
    <col min="8961" max="8961" width="35.85546875" style="4" bestFit="1" customWidth="1"/>
    <col min="8962" max="8962" width="11" style="4" customWidth="1"/>
    <col min="8963" max="8964" width="15" style="4" customWidth="1"/>
    <col min="8965" max="9216" width="9.140625" style="4"/>
    <col min="9217" max="9217" width="35.85546875" style="4" bestFit="1" customWidth="1"/>
    <col min="9218" max="9218" width="11" style="4" customWidth="1"/>
    <col min="9219" max="9220" width="15" style="4" customWidth="1"/>
    <col min="9221" max="9472" width="9.140625" style="4"/>
    <col min="9473" max="9473" width="35.85546875" style="4" bestFit="1" customWidth="1"/>
    <col min="9474" max="9474" width="11" style="4" customWidth="1"/>
    <col min="9475" max="9476" width="15" style="4" customWidth="1"/>
    <col min="9477" max="9728" width="9.140625" style="4"/>
    <col min="9729" max="9729" width="35.85546875" style="4" bestFit="1" customWidth="1"/>
    <col min="9730" max="9730" width="11" style="4" customWidth="1"/>
    <col min="9731" max="9732" width="15" style="4" customWidth="1"/>
    <col min="9733" max="9984" width="9.140625" style="4"/>
    <col min="9985" max="9985" width="35.85546875" style="4" bestFit="1" customWidth="1"/>
    <col min="9986" max="9986" width="11" style="4" customWidth="1"/>
    <col min="9987" max="9988" width="15" style="4" customWidth="1"/>
    <col min="9989" max="10240" width="9.140625" style="4"/>
    <col min="10241" max="10241" width="35.85546875" style="4" bestFit="1" customWidth="1"/>
    <col min="10242" max="10242" width="11" style="4" customWidth="1"/>
    <col min="10243" max="10244" width="15" style="4" customWidth="1"/>
    <col min="10245" max="10496" width="9.140625" style="4"/>
    <col min="10497" max="10497" width="35.85546875" style="4" bestFit="1" customWidth="1"/>
    <col min="10498" max="10498" width="11" style="4" customWidth="1"/>
    <col min="10499" max="10500" width="15" style="4" customWidth="1"/>
    <col min="10501" max="10752" width="9.140625" style="4"/>
    <col min="10753" max="10753" width="35.85546875" style="4" bestFit="1" customWidth="1"/>
    <col min="10754" max="10754" width="11" style="4" customWidth="1"/>
    <col min="10755" max="10756" width="15" style="4" customWidth="1"/>
    <col min="10757" max="11008" width="9.140625" style="4"/>
    <col min="11009" max="11009" width="35.85546875" style="4" bestFit="1" customWidth="1"/>
    <col min="11010" max="11010" width="11" style="4" customWidth="1"/>
    <col min="11011" max="11012" width="15" style="4" customWidth="1"/>
    <col min="11013" max="11264" width="9.140625" style="4"/>
    <col min="11265" max="11265" width="35.85546875" style="4" bestFit="1" customWidth="1"/>
    <col min="11266" max="11266" width="11" style="4" customWidth="1"/>
    <col min="11267" max="11268" width="15" style="4" customWidth="1"/>
    <col min="11269" max="11520" width="9.140625" style="4"/>
    <col min="11521" max="11521" width="35.85546875" style="4" bestFit="1" customWidth="1"/>
    <col min="11522" max="11522" width="11" style="4" customWidth="1"/>
    <col min="11523" max="11524" width="15" style="4" customWidth="1"/>
    <col min="11525" max="11776" width="9.140625" style="4"/>
    <col min="11777" max="11777" width="35.85546875" style="4" bestFit="1" customWidth="1"/>
    <col min="11778" max="11778" width="11" style="4" customWidth="1"/>
    <col min="11779" max="11780" width="15" style="4" customWidth="1"/>
    <col min="11781" max="12032" width="9.140625" style="4"/>
    <col min="12033" max="12033" width="35.85546875" style="4" bestFit="1" customWidth="1"/>
    <col min="12034" max="12034" width="11" style="4" customWidth="1"/>
    <col min="12035" max="12036" width="15" style="4" customWidth="1"/>
    <col min="12037" max="12288" width="9.140625" style="4"/>
    <col min="12289" max="12289" width="35.85546875" style="4" bestFit="1" customWidth="1"/>
    <col min="12290" max="12290" width="11" style="4" customWidth="1"/>
    <col min="12291" max="12292" width="15" style="4" customWidth="1"/>
    <col min="12293" max="12544" width="9.140625" style="4"/>
    <col min="12545" max="12545" width="35.85546875" style="4" bestFit="1" customWidth="1"/>
    <col min="12546" max="12546" width="11" style="4" customWidth="1"/>
    <col min="12547" max="12548" width="15" style="4" customWidth="1"/>
    <col min="12549" max="12800" width="9.140625" style="4"/>
    <col min="12801" max="12801" width="35.85546875" style="4" bestFit="1" customWidth="1"/>
    <col min="12802" max="12802" width="11" style="4" customWidth="1"/>
    <col min="12803" max="12804" width="15" style="4" customWidth="1"/>
    <col min="12805" max="13056" width="9.140625" style="4"/>
    <col min="13057" max="13057" width="35.85546875" style="4" bestFit="1" customWidth="1"/>
    <col min="13058" max="13058" width="11" style="4" customWidth="1"/>
    <col min="13059" max="13060" width="15" style="4" customWidth="1"/>
    <col min="13061" max="13312" width="9.140625" style="4"/>
    <col min="13313" max="13313" width="35.85546875" style="4" bestFit="1" customWidth="1"/>
    <col min="13314" max="13314" width="11" style="4" customWidth="1"/>
    <col min="13315" max="13316" width="15" style="4" customWidth="1"/>
    <col min="13317" max="13568" width="9.140625" style="4"/>
    <col min="13569" max="13569" width="35.85546875" style="4" bestFit="1" customWidth="1"/>
    <col min="13570" max="13570" width="11" style="4" customWidth="1"/>
    <col min="13571" max="13572" width="15" style="4" customWidth="1"/>
    <col min="13573" max="13824" width="9.140625" style="4"/>
    <col min="13825" max="13825" width="35.85546875" style="4" bestFit="1" customWidth="1"/>
    <col min="13826" max="13826" width="11" style="4" customWidth="1"/>
    <col min="13827" max="13828" width="15" style="4" customWidth="1"/>
    <col min="13829" max="14080" width="9.140625" style="4"/>
    <col min="14081" max="14081" width="35.85546875" style="4" bestFit="1" customWidth="1"/>
    <col min="14082" max="14082" width="11" style="4" customWidth="1"/>
    <col min="14083" max="14084" width="15" style="4" customWidth="1"/>
    <col min="14085" max="14336" width="9.140625" style="4"/>
    <col min="14337" max="14337" width="35.85546875" style="4" bestFit="1" customWidth="1"/>
    <col min="14338" max="14338" width="11" style="4" customWidth="1"/>
    <col min="14339" max="14340" width="15" style="4" customWidth="1"/>
    <col min="14341" max="14592" width="9.140625" style="4"/>
    <col min="14593" max="14593" width="35.85546875" style="4" bestFit="1" customWidth="1"/>
    <col min="14594" max="14594" width="11" style="4" customWidth="1"/>
    <col min="14595" max="14596" width="15" style="4" customWidth="1"/>
    <col min="14597" max="14848" width="9.140625" style="4"/>
    <col min="14849" max="14849" width="35.85546875" style="4" bestFit="1" customWidth="1"/>
    <col min="14850" max="14850" width="11" style="4" customWidth="1"/>
    <col min="14851" max="14852" width="15" style="4" customWidth="1"/>
    <col min="14853" max="15104" width="9.140625" style="4"/>
    <col min="15105" max="15105" width="35.85546875" style="4" bestFit="1" customWidth="1"/>
    <col min="15106" max="15106" width="11" style="4" customWidth="1"/>
    <col min="15107" max="15108" width="15" style="4" customWidth="1"/>
    <col min="15109" max="15360" width="9.140625" style="4"/>
    <col min="15361" max="15361" width="35.85546875" style="4" bestFit="1" customWidth="1"/>
    <col min="15362" max="15362" width="11" style="4" customWidth="1"/>
    <col min="15363" max="15364" width="15" style="4" customWidth="1"/>
    <col min="15365" max="15616" width="9.140625" style="4"/>
    <col min="15617" max="15617" width="35.85546875" style="4" bestFit="1" customWidth="1"/>
    <col min="15618" max="15618" width="11" style="4" customWidth="1"/>
    <col min="15619" max="15620" width="15" style="4" customWidth="1"/>
    <col min="15621" max="15872" width="9.140625" style="4"/>
    <col min="15873" max="15873" width="35.85546875" style="4" bestFit="1" customWidth="1"/>
    <col min="15874" max="15874" width="11" style="4" customWidth="1"/>
    <col min="15875" max="15876" width="15" style="4" customWidth="1"/>
    <col min="15877" max="16128" width="9.140625" style="4"/>
    <col min="16129" max="16129" width="35.85546875" style="4" bestFit="1" customWidth="1"/>
    <col min="16130" max="16130" width="11" style="4" customWidth="1"/>
    <col min="16131" max="16132" width="15" style="4" customWidth="1"/>
    <col min="16133" max="16384" width="9.140625" style="4"/>
  </cols>
  <sheetData>
    <row r="1" spans="1:11" s="10" customFormat="1" ht="25.7" customHeight="1">
      <c r="A1" s="81" t="str">
        <f>+Assets!A1</f>
        <v>Ford Otomotiv Sanayi A.Ş. Statement of financial position as at 31 March 2020 and 31 December 2019</v>
      </c>
      <c r="B1" s="82"/>
      <c r="C1" s="82"/>
      <c r="D1" s="82"/>
    </row>
    <row r="2" spans="1:11" s="10" customFormat="1" ht="35.25" customHeight="1">
      <c r="A2" s="83"/>
      <c r="B2" s="83"/>
      <c r="C2" s="84" t="str">
        <f>+Assets!C2</f>
        <v>Current period 
Unaudited</v>
      </c>
      <c r="D2" s="84" t="str">
        <f>+Assets!D2</f>
        <v>Previous period 
Audited</v>
      </c>
    </row>
    <row r="3" spans="1:11" s="8" customFormat="1" ht="14.25" customHeight="1">
      <c r="A3" s="85" t="s">
        <v>48</v>
      </c>
      <c r="B3" s="86" t="s">
        <v>26</v>
      </c>
      <c r="C3" s="87" t="str">
        <f>+Assets!C3</f>
        <v>31 March 2020</v>
      </c>
      <c r="D3" s="87" t="str">
        <f>+Assets!D3</f>
        <v>31 December 2019</v>
      </c>
    </row>
    <row r="4" spans="1:11" ht="24.75" customHeight="1">
      <c r="A4" s="88" t="s">
        <v>11</v>
      </c>
      <c r="B4" s="95"/>
      <c r="C4" s="96"/>
      <c r="D4" s="95"/>
    </row>
    <row r="5" spans="1:11" s="10" customFormat="1" ht="20.25" customHeight="1">
      <c r="A5" s="92" t="s">
        <v>12</v>
      </c>
      <c r="B5" s="93"/>
      <c r="C5" s="93">
        <f>SUM(C8:C23)</f>
        <v>9151078</v>
      </c>
      <c r="D5" s="93">
        <f>SUM(D8:D23)</f>
        <v>8645371</v>
      </c>
      <c r="I5" s="33"/>
      <c r="K5" s="33"/>
    </row>
    <row r="6" spans="1:11" ht="6" customHeight="1">
      <c r="A6" s="109"/>
      <c r="B6" s="110"/>
      <c r="C6" s="111"/>
      <c r="D6" s="112"/>
      <c r="F6" s="23"/>
      <c r="G6" s="23"/>
      <c r="H6" s="23"/>
      <c r="I6" s="33"/>
      <c r="J6" s="10"/>
      <c r="K6" s="33"/>
    </row>
    <row r="7" spans="1:11" ht="12.95" customHeight="1">
      <c r="A7" s="113" t="s">
        <v>39</v>
      </c>
      <c r="B7" s="95"/>
      <c r="C7" s="114"/>
      <c r="D7" s="97"/>
      <c r="F7" s="23"/>
      <c r="G7" s="23"/>
      <c r="H7" s="23"/>
      <c r="I7" s="33"/>
      <c r="J7" s="10"/>
      <c r="K7" s="33"/>
    </row>
    <row r="8" spans="1:11" ht="12.95" customHeight="1">
      <c r="A8" s="115" t="s">
        <v>53</v>
      </c>
      <c r="B8" s="95">
        <f>+[1]Kaynaklar!B8</f>
        <v>6</v>
      </c>
      <c r="C8" s="97">
        <f>+[2]Kaynaklar!C8</f>
        <v>3654606</v>
      </c>
      <c r="D8" s="97">
        <f>+[2]Kaynaklar!D8</f>
        <v>2589213</v>
      </c>
      <c r="F8" s="23"/>
      <c r="G8" s="23"/>
      <c r="H8" s="23"/>
      <c r="I8" s="33"/>
      <c r="J8" s="10"/>
      <c r="K8" s="33"/>
    </row>
    <row r="9" spans="1:11" s="12" customFormat="1" ht="13.9" customHeight="1">
      <c r="A9" s="116" t="s">
        <v>54</v>
      </c>
      <c r="B9" s="95"/>
      <c r="C9" s="97"/>
      <c r="D9" s="97"/>
      <c r="F9" s="23"/>
      <c r="G9" s="23"/>
      <c r="H9" s="23"/>
      <c r="I9" s="33"/>
      <c r="J9" s="10"/>
      <c r="K9" s="33"/>
    </row>
    <row r="10" spans="1:11" ht="12.95" customHeight="1">
      <c r="A10" s="115" t="s">
        <v>53</v>
      </c>
      <c r="B10" s="95">
        <f>+[1]Kaynaklar!B10</f>
        <v>6</v>
      </c>
      <c r="C10" s="97">
        <f>+[2]Kaynaklar!C10</f>
        <v>1121038</v>
      </c>
      <c r="D10" s="97">
        <f>+[2]Kaynaklar!D10</f>
        <v>1025728</v>
      </c>
      <c r="F10" s="23"/>
      <c r="G10" s="23"/>
      <c r="H10" s="23"/>
      <c r="I10" s="33"/>
      <c r="J10" s="10"/>
      <c r="K10" s="33"/>
    </row>
    <row r="11" spans="1:11" ht="12.95" customHeight="1">
      <c r="A11" s="115" t="s">
        <v>159</v>
      </c>
      <c r="B11" s="95">
        <v>6</v>
      </c>
      <c r="C11" s="97">
        <f>+[2]Kaynaklar!C11</f>
        <v>31961</v>
      </c>
      <c r="D11" s="97">
        <f>+[2]Kaynaklar!D11</f>
        <v>33169</v>
      </c>
      <c r="F11" s="23"/>
      <c r="G11" s="23"/>
      <c r="H11" s="23"/>
      <c r="I11" s="33"/>
      <c r="J11" s="10"/>
      <c r="K11" s="33"/>
    </row>
    <row r="12" spans="1:11" ht="12.95" customHeight="1">
      <c r="A12" s="113" t="s">
        <v>13</v>
      </c>
      <c r="B12" s="95"/>
      <c r="C12" s="97"/>
      <c r="D12" s="97"/>
      <c r="F12" s="23"/>
      <c r="G12" s="23"/>
      <c r="H12" s="23"/>
      <c r="I12" s="33"/>
      <c r="J12" s="10"/>
      <c r="K12" s="33"/>
    </row>
    <row r="13" spans="1:11" ht="12.95" customHeight="1">
      <c r="A13" s="113" t="s">
        <v>55</v>
      </c>
      <c r="B13" s="95">
        <f>+[1]Kaynaklar!B12</f>
        <v>26</v>
      </c>
      <c r="C13" s="97">
        <f>+[2]Kaynaklar!C13</f>
        <v>719190</v>
      </c>
      <c r="D13" s="97">
        <f>+[2]Kaynaklar!D13</f>
        <v>884554</v>
      </c>
      <c r="F13" s="23"/>
      <c r="G13" s="23"/>
      <c r="H13" s="23"/>
      <c r="I13" s="33"/>
      <c r="J13" s="10"/>
      <c r="K13" s="33"/>
    </row>
    <row r="14" spans="1:11" ht="12.95" customHeight="1">
      <c r="A14" s="113" t="s">
        <v>56</v>
      </c>
      <c r="B14" s="95">
        <f>+[1]Kaynaklar!B13</f>
        <v>7</v>
      </c>
      <c r="C14" s="97">
        <f>+[2]Kaynaklar!C14</f>
        <v>3156933</v>
      </c>
      <c r="D14" s="97">
        <f>+[2]Kaynaklar!D14</f>
        <v>3660866</v>
      </c>
      <c r="F14" s="23"/>
      <c r="G14" s="23"/>
      <c r="H14" s="23"/>
      <c r="I14" s="33"/>
      <c r="J14" s="10"/>
      <c r="K14" s="33"/>
    </row>
    <row r="15" spans="1:11" ht="12.95" customHeight="1">
      <c r="A15" s="113" t="s">
        <v>14</v>
      </c>
      <c r="B15" s="95"/>
      <c r="C15" s="97"/>
      <c r="D15" s="97"/>
      <c r="F15" s="23"/>
      <c r="G15" s="23"/>
      <c r="H15" s="23"/>
      <c r="I15" s="33"/>
      <c r="J15" s="10"/>
      <c r="K15" s="33"/>
    </row>
    <row r="16" spans="1:11" ht="12.95" customHeight="1">
      <c r="A16" s="113" t="s">
        <v>55</v>
      </c>
      <c r="B16" s="95">
        <f>+[1]Kaynaklar!B15</f>
        <v>26</v>
      </c>
      <c r="C16" s="97">
        <f>+[2]Kaynaklar!C16</f>
        <v>5626</v>
      </c>
      <c r="D16" s="97">
        <f>+[2]Kaynaklar!D16</f>
        <v>20617</v>
      </c>
      <c r="F16" s="23"/>
      <c r="G16" s="23"/>
      <c r="H16" s="23"/>
      <c r="I16" s="33"/>
      <c r="J16" s="10"/>
      <c r="K16" s="33"/>
    </row>
    <row r="17" spans="1:11" ht="12.95" customHeight="1">
      <c r="A17" s="113" t="s">
        <v>56</v>
      </c>
      <c r="B17" s="95">
        <f>+[1]Kaynaklar!B16</f>
        <v>8</v>
      </c>
      <c r="C17" s="97">
        <f>+[2]Kaynaklar!C17</f>
        <v>143046</v>
      </c>
      <c r="D17" s="97">
        <f>+[2]Kaynaklar!D17</f>
        <v>54541</v>
      </c>
      <c r="F17" s="23"/>
      <c r="G17" s="23"/>
      <c r="H17" s="23"/>
      <c r="I17" s="33"/>
      <c r="J17" s="10"/>
      <c r="K17" s="33"/>
    </row>
    <row r="18" spans="1:11" ht="12.95" customHeight="1">
      <c r="A18" s="117" t="s">
        <v>57</v>
      </c>
      <c r="B18" s="95">
        <f>+[1]Kaynaklar!B17</f>
        <v>30</v>
      </c>
      <c r="C18" s="97">
        <f>+[2]Kaynaklar!C18</f>
        <v>28616</v>
      </c>
      <c r="D18" s="97">
        <f>+[2]Kaynaklar!D18</f>
        <v>23830</v>
      </c>
      <c r="F18" s="23"/>
      <c r="G18" s="23"/>
      <c r="H18" s="23"/>
      <c r="I18" s="33"/>
      <c r="J18" s="10"/>
      <c r="K18" s="33"/>
    </row>
    <row r="19" spans="1:11" ht="12.95" customHeight="1">
      <c r="A19" s="117" t="s">
        <v>58</v>
      </c>
      <c r="B19" s="95"/>
      <c r="C19" s="97"/>
      <c r="D19" s="97"/>
      <c r="F19" s="23"/>
      <c r="G19" s="23"/>
      <c r="H19" s="23"/>
      <c r="I19" s="33"/>
      <c r="J19" s="10"/>
      <c r="K19" s="33"/>
    </row>
    <row r="20" spans="1:11" ht="12.95" customHeight="1">
      <c r="A20" s="115" t="s">
        <v>59</v>
      </c>
      <c r="B20" s="95">
        <f>+[1]Kaynaklar!B19</f>
        <v>13</v>
      </c>
      <c r="C20" s="97">
        <f>+[2]Kaynaklar!C20</f>
        <v>163477</v>
      </c>
      <c r="D20" s="97">
        <f>+[2]Kaynaklar!D20</f>
        <v>121102</v>
      </c>
      <c r="F20" s="23"/>
      <c r="G20" s="23"/>
      <c r="H20" s="23"/>
      <c r="I20" s="33"/>
      <c r="J20" s="10"/>
      <c r="K20" s="33"/>
    </row>
    <row r="21" spans="1:11" ht="12.95" customHeight="1">
      <c r="A21" s="113" t="s">
        <v>60</v>
      </c>
      <c r="B21" s="95">
        <f>+[1]Kaynaklar!B20</f>
        <v>15</v>
      </c>
      <c r="C21" s="97">
        <f>+[2]Kaynaklar!C21</f>
        <v>126585</v>
      </c>
      <c r="D21" s="97">
        <f>+[2]Kaynaklar!D21</f>
        <v>220273</v>
      </c>
      <c r="E21" s="6"/>
      <c r="F21" s="23"/>
      <c r="G21" s="23"/>
      <c r="H21" s="23"/>
      <c r="I21" s="33"/>
      <c r="J21" s="10"/>
      <c r="K21" s="33"/>
    </row>
    <row r="22" spans="1:11" ht="12.95" customHeight="1">
      <c r="A22" s="113" t="s">
        <v>49</v>
      </c>
      <c r="B22" s="95">
        <f>+[1]Kaynaklar!B21</f>
        <v>24</v>
      </c>
      <c r="C22" s="97" t="str">
        <f>+[2]Kaynaklar!C22</f>
        <v>-</v>
      </c>
      <c r="D22" s="97">
        <f>+[2]Kaynaklar!D22</f>
        <v>11478</v>
      </c>
      <c r="E22" s="6"/>
      <c r="F22" s="23"/>
      <c r="G22" s="23"/>
      <c r="H22" s="23"/>
      <c r="I22" s="33"/>
      <c r="J22" s="10"/>
      <c r="K22" s="33"/>
    </row>
    <row r="23" spans="1:11" ht="12.95" hidden="1" customHeight="1">
      <c r="A23" s="113" t="s">
        <v>125</v>
      </c>
      <c r="B23" s="95">
        <v>28</v>
      </c>
      <c r="C23" s="97" t="str">
        <f>+[2]Kaynaklar!C23</f>
        <v>-</v>
      </c>
      <c r="D23" s="97" t="str">
        <f>+[2]Kaynaklar!D23</f>
        <v>-</v>
      </c>
      <c r="E23" s="6"/>
      <c r="F23" s="23"/>
      <c r="G23" s="23"/>
      <c r="H23" s="23"/>
      <c r="I23" s="33"/>
      <c r="J23" s="10"/>
      <c r="K23" s="33"/>
    </row>
    <row r="24" spans="1:11">
      <c r="A24" s="113"/>
      <c r="B24" s="110"/>
      <c r="C24" s="111"/>
      <c r="D24" s="112"/>
      <c r="E24" s="6"/>
      <c r="F24" s="23"/>
      <c r="G24" s="23"/>
      <c r="H24" s="23"/>
      <c r="I24" s="33"/>
      <c r="J24" s="10"/>
      <c r="K24" s="33"/>
    </row>
    <row r="25" spans="1:11" s="10" customFormat="1" ht="20.25" customHeight="1">
      <c r="A25" s="92" t="s">
        <v>15</v>
      </c>
      <c r="B25" s="93"/>
      <c r="C25" s="93">
        <f>SUM(C28:C35)</f>
        <v>3431043</v>
      </c>
      <c r="D25" s="93">
        <f>SUM(D28:D35)</f>
        <v>3096080</v>
      </c>
      <c r="I25" s="33"/>
      <c r="K25" s="33"/>
    </row>
    <row r="26" spans="1:11" ht="6" customHeight="1">
      <c r="A26" s="109"/>
      <c r="B26" s="110"/>
      <c r="C26" s="111"/>
      <c r="D26" s="112"/>
      <c r="E26" s="6"/>
      <c r="F26" s="23"/>
      <c r="G26" s="23"/>
      <c r="H26" s="23"/>
      <c r="I26" s="33"/>
      <c r="J26" s="10"/>
      <c r="K26" s="33"/>
    </row>
    <row r="27" spans="1:11" ht="12.95" customHeight="1">
      <c r="A27" s="113" t="s">
        <v>40</v>
      </c>
      <c r="B27" s="118"/>
      <c r="C27" s="101"/>
      <c r="D27" s="102"/>
      <c r="E27" s="6"/>
      <c r="F27" s="23"/>
      <c r="G27" s="23"/>
      <c r="H27" s="23"/>
      <c r="I27" s="33"/>
      <c r="J27" s="10"/>
      <c r="K27" s="33"/>
    </row>
    <row r="28" spans="1:11" ht="12.95" customHeight="1">
      <c r="A28" s="115" t="s">
        <v>61</v>
      </c>
      <c r="B28" s="95">
        <f>+[1]Kaynaklar!B26</f>
        <v>6</v>
      </c>
      <c r="C28" s="97">
        <f>+[2]Kaynaklar!C28</f>
        <v>2848048</v>
      </c>
      <c r="D28" s="97">
        <f>+[2]Kaynaklar!D28</f>
        <v>2503852</v>
      </c>
      <c r="E28" s="6"/>
      <c r="F28" s="23"/>
      <c r="G28" s="23"/>
      <c r="H28" s="23"/>
      <c r="I28" s="33"/>
      <c r="J28" s="10"/>
      <c r="K28" s="33"/>
    </row>
    <row r="29" spans="1:11" ht="12.95" customHeight="1">
      <c r="A29" s="115" t="s">
        <v>159</v>
      </c>
      <c r="B29" s="95">
        <v>6</v>
      </c>
      <c r="C29" s="97">
        <f>+[2]Kaynaklar!C29</f>
        <v>52178</v>
      </c>
      <c r="D29" s="97">
        <f>+[2]Kaynaklar!D29</f>
        <v>56084</v>
      </c>
      <c r="E29" s="6"/>
      <c r="F29" s="23"/>
      <c r="G29" s="23"/>
      <c r="H29" s="23"/>
      <c r="I29" s="33"/>
      <c r="J29" s="10"/>
      <c r="K29" s="33"/>
    </row>
    <row r="30" spans="1:11" ht="12.95" customHeight="1">
      <c r="A30" s="115" t="s">
        <v>62</v>
      </c>
      <c r="B30" s="95"/>
      <c r="C30" s="97"/>
      <c r="D30" s="97"/>
      <c r="E30" s="6"/>
      <c r="F30" s="23"/>
      <c r="G30" s="23"/>
      <c r="H30" s="23"/>
      <c r="I30" s="33"/>
      <c r="J30" s="10"/>
      <c r="K30" s="33"/>
    </row>
    <row r="31" spans="1:11" ht="12.95" customHeight="1">
      <c r="A31" s="115" t="s">
        <v>63</v>
      </c>
      <c r="B31" s="95">
        <f>+[1]Kaynaklar!B28</f>
        <v>15</v>
      </c>
      <c r="C31" s="97">
        <f>+[2]Kaynaklar!C31</f>
        <v>300723</v>
      </c>
      <c r="D31" s="97">
        <f>+[2]Kaynaklar!D31</f>
        <v>287884</v>
      </c>
      <c r="E31" s="6"/>
      <c r="F31" s="23"/>
      <c r="G31" s="23"/>
      <c r="H31" s="23"/>
      <c r="I31" s="33"/>
      <c r="J31" s="10"/>
      <c r="K31" s="33"/>
    </row>
    <row r="32" spans="1:11" ht="12.95" customHeight="1">
      <c r="A32" s="115" t="s">
        <v>59</v>
      </c>
      <c r="B32" s="95">
        <f>+[1]Kaynaklar!B29</f>
        <v>13</v>
      </c>
      <c r="C32" s="97">
        <f>+[2]Kaynaklar!C32</f>
        <v>151660</v>
      </c>
      <c r="D32" s="97">
        <f>+[2]Kaynaklar!D32</f>
        <v>174740</v>
      </c>
      <c r="E32" s="6"/>
      <c r="F32" s="23"/>
      <c r="G32" s="23"/>
      <c r="H32" s="23"/>
      <c r="I32" s="33"/>
      <c r="J32" s="10"/>
      <c r="K32" s="33"/>
    </row>
    <row r="33" spans="1:11" ht="12.95" customHeight="1">
      <c r="A33" s="115" t="s">
        <v>57</v>
      </c>
      <c r="B33" s="95">
        <f>+[1]Kaynaklar!B30</f>
        <v>30</v>
      </c>
      <c r="C33" s="97">
        <f>+[2]Kaynaklar!C33</f>
        <v>12175</v>
      </c>
      <c r="D33" s="97">
        <f>+[2]Kaynaklar!D33</f>
        <v>10838</v>
      </c>
      <c r="E33" s="6"/>
      <c r="F33" s="23"/>
      <c r="G33" s="23"/>
      <c r="H33" s="23"/>
      <c r="I33" s="33"/>
      <c r="J33" s="10"/>
      <c r="K33" s="33"/>
    </row>
    <row r="34" spans="1:11" ht="12.95" customHeight="1">
      <c r="A34" s="115" t="s">
        <v>47</v>
      </c>
      <c r="B34" s="95">
        <f>+[1]Kaynaklar!B31</f>
        <v>31</v>
      </c>
      <c r="C34" s="97">
        <f>+[2]Kaynaklar!C34</f>
        <v>64672</v>
      </c>
      <c r="D34" s="97">
        <f>+[2]Kaynaklar!D34</f>
        <v>61235</v>
      </c>
      <c r="E34" s="6"/>
      <c r="F34" s="23"/>
      <c r="G34" s="23"/>
      <c r="H34" s="23"/>
      <c r="I34" s="33"/>
      <c r="J34" s="10"/>
      <c r="K34" s="33"/>
    </row>
    <row r="35" spans="1:11" ht="12.95" customHeight="1">
      <c r="A35" s="115" t="s">
        <v>125</v>
      </c>
      <c r="B35" s="95">
        <f>+[1]Kaynaklar!B32</f>
        <v>28</v>
      </c>
      <c r="C35" s="97">
        <f>+[2]Kaynaklar!C35</f>
        <v>1587</v>
      </c>
      <c r="D35" s="97">
        <f>+[2]Kaynaklar!D35</f>
        <v>1447</v>
      </c>
      <c r="E35" s="6"/>
      <c r="F35" s="23"/>
      <c r="G35" s="23"/>
      <c r="H35" s="23"/>
      <c r="I35" s="33"/>
      <c r="J35" s="10"/>
      <c r="K35" s="33"/>
    </row>
    <row r="36" spans="1:11" ht="13.5" customHeight="1">
      <c r="A36" s="109"/>
      <c r="B36" s="110"/>
      <c r="C36" s="111"/>
      <c r="D36" s="112"/>
      <c r="E36" s="6"/>
      <c r="F36" s="23"/>
      <c r="G36" s="23"/>
      <c r="H36" s="23"/>
      <c r="I36" s="33"/>
      <c r="J36" s="10"/>
      <c r="K36" s="33"/>
    </row>
    <row r="37" spans="1:11" s="10" customFormat="1" ht="20.25" customHeight="1">
      <c r="A37" s="92" t="s">
        <v>16</v>
      </c>
      <c r="B37" s="93">
        <f>+[1]Kaynaklar!B34</f>
        <v>17</v>
      </c>
      <c r="C37" s="93">
        <f>SUM(C39:C49)</f>
        <v>4017254</v>
      </c>
      <c r="D37" s="93">
        <f>SUM(D39:D49)</f>
        <v>4664921</v>
      </c>
      <c r="I37" s="33"/>
      <c r="K37" s="33"/>
    </row>
    <row r="38" spans="1:11" ht="6.6" customHeight="1">
      <c r="A38" s="119"/>
      <c r="B38" s="120"/>
      <c r="C38" s="101"/>
      <c r="D38" s="102"/>
      <c r="E38" s="6"/>
      <c r="F38" s="23"/>
      <c r="G38" s="23"/>
      <c r="H38" s="23"/>
      <c r="I38" s="33"/>
      <c r="J38" s="10"/>
      <c r="K38" s="33"/>
    </row>
    <row r="39" spans="1:11" ht="12.95" customHeight="1">
      <c r="A39" s="113" t="s">
        <v>64</v>
      </c>
      <c r="B39" s="95"/>
      <c r="C39" s="97">
        <f>+[2]Kaynaklar!C39</f>
        <v>350910</v>
      </c>
      <c r="D39" s="97">
        <f>+[2]Kaynaklar!D39</f>
        <v>350910</v>
      </c>
      <c r="F39" s="23"/>
      <c r="G39" s="23"/>
      <c r="H39" s="23"/>
      <c r="I39" s="33"/>
      <c r="J39" s="10"/>
      <c r="K39" s="33"/>
    </row>
    <row r="40" spans="1:11" ht="12.95" customHeight="1">
      <c r="A40" s="113" t="s">
        <v>31</v>
      </c>
      <c r="B40" s="95"/>
      <c r="C40" s="97">
        <f>+[2]Kaynaklar!C40</f>
        <v>27920</v>
      </c>
      <c r="D40" s="97">
        <f>+[2]Kaynaklar!D40</f>
        <v>27920</v>
      </c>
      <c r="F40" s="23"/>
      <c r="G40" s="23"/>
      <c r="H40" s="23"/>
      <c r="I40" s="33"/>
      <c r="J40" s="10"/>
      <c r="K40" s="33"/>
    </row>
    <row r="41" spans="1:11" ht="12.95" customHeight="1">
      <c r="A41" s="113" t="s">
        <v>65</v>
      </c>
      <c r="B41" s="95"/>
      <c r="C41" s="97">
        <f>+[2]Kaynaklar!C41</f>
        <v>8</v>
      </c>
      <c r="D41" s="97">
        <f>+[2]Kaynaklar!D41</f>
        <v>8</v>
      </c>
      <c r="F41" s="23"/>
      <c r="G41" s="23"/>
      <c r="H41" s="23"/>
      <c r="I41" s="33"/>
      <c r="J41" s="10"/>
      <c r="K41" s="33"/>
    </row>
    <row r="42" spans="1:11" ht="26.1" customHeight="1">
      <c r="A42" s="113" t="s">
        <v>66</v>
      </c>
      <c r="B42" s="95"/>
      <c r="C42" s="23"/>
      <c r="D42" s="23"/>
      <c r="F42" s="23"/>
      <c r="G42" s="23"/>
      <c r="H42" s="23"/>
      <c r="I42" s="33"/>
      <c r="J42" s="10"/>
      <c r="K42" s="33"/>
    </row>
    <row r="43" spans="1:11" ht="24">
      <c r="A43" s="121" t="s">
        <v>122</v>
      </c>
      <c r="B43" s="95"/>
      <c r="C43" s="122">
        <f>+[2]Kaynaklar!C43</f>
        <v>2981</v>
      </c>
      <c r="D43" s="122">
        <f>+[2]Kaynaklar!D43</f>
        <v>-2060</v>
      </c>
      <c r="F43" s="23"/>
      <c r="G43" s="23"/>
      <c r="H43" s="23"/>
      <c r="I43" s="33"/>
      <c r="J43" s="10"/>
      <c r="K43" s="33"/>
    </row>
    <row r="44" spans="1:11" ht="33" customHeight="1">
      <c r="A44" s="113" t="s">
        <v>126</v>
      </c>
      <c r="B44" s="95"/>
      <c r="C44" s="33">
        <f>+[2]Kaynaklar!C44</f>
        <v>12923</v>
      </c>
      <c r="D44" s="33">
        <f>+[2]Kaynaklar!D44</f>
        <v>20309</v>
      </c>
      <c r="F44" s="23"/>
      <c r="G44" s="23"/>
      <c r="H44" s="23"/>
      <c r="I44" s="33"/>
      <c r="J44" s="10"/>
      <c r="K44" s="33"/>
    </row>
    <row r="45" spans="1:11" ht="26.1" customHeight="1">
      <c r="A45" s="113" t="s">
        <v>154</v>
      </c>
      <c r="B45" s="95"/>
      <c r="C45" s="97"/>
      <c r="D45" s="97"/>
      <c r="F45" s="23"/>
      <c r="G45" s="23"/>
      <c r="H45" s="23"/>
      <c r="I45" s="33"/>
      <c r="J45" s="10"/>
      <c r="K45" s="33"/>
    </row>
    <row r="46" spans="1:11" ht="12.95" customHeight="1">
      <c r="A46" s="115" t="s">
        <v>123</v>
      </c>
      <c r="B46" s="95"/>
      <c r="C46" s="122">
        <f>+[2]Kaynaklar!C46</f>
        <v>-885339</v>
      </c>
      <c r="D46" s="122">
        <f>+[2]Kaynaklar!D46</f>
        <v>-705427</v>
      </c>
      <c r="F46" s="23"/>
      <c r="G46" s="23"/>
      <c r="H46" s="23"/>
      <c r="I46" s="33"/>
      <c r="J46" s="10"/>
      <c r="K46" s="33"/>
    </row>
    <row r="47" spans="1:11" ht="12.95" customHeight="1">
      <c r="A47" s="113" t="s">
        <v>67</v>
      </c>
      <c r="B47" s="95"/>
      <c r="C47" s="122">
        <f>+[2]Kaynaklar!C47</f>
        <v>410493</v>
      </c>
      <c r="D47" s="122">
        <f>+[2]Kaynaklar!D47</f>
        <v>302764</v>
      </c>
      <c r="F47" s="23"/>
      <c r="G47" s="23"/>
      <c r="H47" s="23"/>
      <c r="I47" s="33"/>
      <c r="J47" s="10"/>
      <c r="K47" s="33"/>
    </row>
    <row r="48" spans="1:11" ht="12.95" customHeight="1">
      <c r="A48" s="113" t="s">
        <v>68</v>
      </c>
      <c r="B48" s="95"/>
      <c r="C48" s="122">
        <f>+[2]Kaynaklar!C48</f>
        <v>3467929</v>
      </c>
      <c r="D48" s="122">
        <f>+[2]Kaynaklar!D48</f>
        <v>2711013</v>
      </c>
      <c r="F48" s="23"/>
      <c r="G48" s="23"/>
      <c r="H48" s="23"/>
      <c r="I48" s="33"/>
      <c r="J48" s="10"/>
      <c r="K48" s="33"/>
    </row>
    <row r="49" spans="1:11" ht="12.95" customHeight="1">
      <c r="A49" s="113" t="s">
        <v>69</v>
      </c>
      <c r="B49" s="95"/>
      <c r="C49" s="122">
        <f>+[2]Kaynaklar!C49</f>
        <v>629429</v>
      </c>
      <c r="D49" s="122">
        <f>+[2]Kaynaklar!D49</f>
        <v>1959484</v>
      </c>
      <c r="F49" s="23"/>
      <c r="G49" s="23"/>
      <c r="H49" s="23"/>
      <c r="I49" s="33"/>
      <c r="J49" s="10"/>
      <c r="K49" s="33"/>
    </row>
    <row r="50" spans="1:11" ht="4.1500000000000004" customHeight="1">
      <c r="A50" s="123"/>
      <c r="B50" s="95"/>
      <c r="C50" s="114"/>
      <c r="D50" s="97"/>
      <c r="F50" s="23"/>
      <c r="G50" s="23"/>
      <c r="H50" s="23"/>
      <c r="I50" s="33"/>
      <c r="J50" s="10"/>
      <c r="K50" s="33"/>
    </row>
    <row r="51" spans="1:11" ht="21.75" customHeight="1" thickBot="1">
      <c r="A51" s="124" t="s">
        <v>32</v>
      </c>
      <c r="B51" s="125"/>
      <c r="C51" s="126">
        <f>+C5+C25+C37</f>
        <v>16599375</v>
      </c>
      <c r="D51" s="126">
        <f>+D5+D25+D37</f>
        <v>16406372</v>
      </c>
      <c r="F51" s="23"/>
      <c r="G51" s="23"/>
      <c r="H51" s="23"/>
      <c r="I51" s="33"/>
      <c r="J51" s="10"/>
      <c r="K51" s="33"/>
    </row>
    <row r="52" spans="1:11" ht="12.75" thickTop="1">
      <c r="A52" s="8"/>
      <c r="B52" s="8"/>
      <c r="C52" s="9"/>
      <c r="D52" s="9"/>
    </row>
    <row r="53" spans="1:11">
      <c r="A53" s="8"/>
      <c r="B53" s="8"/>
      <c r="C53" s="9"/>
      <c r="D53" s="9"/>
    </row>
  </sheetData>
  <pageMargins left="1.1023622047244095" right="0.70866141732283472" top="0.74803149606299213" bottom="0.74803149606299213" header="0.31496062992125984" footer="0.31496062992125984"/>
  <pageSetup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37"/>
  <sheetViews>
    <sheetView showGridLines="0" view="pageBreakPreview" topLeftCell="A25" zoomScale="85" zoomScaleNormal="100" zoomScaleSheetLayoutView="85" workbookViewId="0">
      <selection activeCell="C17" sqref="C17"/>
    </sheetView>
  </sheetViews>
  <sheetFormatPr defaultColWidth="8.85546875" defaultRowHeight="12"/>
  <cols>
    <col min="1" max="1" width="51.42578125" style="4" customWidth="1"/>
    <col min="2" max="2" width="8.28515625" style="4" customWidth="1"/>
    <col min="3" max="4" width="22" style="7" customWidth="1"/>
    <col min="5" max="5" width="22" style="24" hidden="1" customWidth="1"/>
    <col min="6" max="6" width="22" style="7" hidden="1" customWidth="1"/>
    <col min="7" max="8" width="8.85546875" style="4"/>
    <col min="9" max="9" width="36.42578125" style="4" bestFit="1" customWidth="1"/>
    <col min="10" max="10" width="5.85546875" style="4" bestFit="1" customWidth="1"/>
    <col min="11" max="11" width="11.28515625" style="4" bestFit="1" customWidth="1"/>
    <col min="12" max="14" width="10.7109375" style="4" bestFit="1" customWidth="1"/>
    <col min="15" max="253" width="8.85546875" style="4"/>
    <col min="254" max="254" width="32" style="4" customWidth="1"/>
    <col min="255" max="259" width="15" style="4" customWidth="1"/>
    <col min="260" max="509" width="8.85546875" style="4"/>
    <col min="510" max="510" width="32" style="4" customWidth="1"/>
    <col min="511" max="515" width="15" style="4" customWidth="1"/>
    <col min="516" max="765" width="8.85546875" style="4"/>
    <col min="766" max="766" width="32" style="4" customWidth="1"/>
    <col min="767" max="771" width="15" style="4" customWidth="1"/>
    <col min="772" max="1021" width="8.85546875" style="4"/>
    <col min="1022" max="1022" width="32" style="4" customWidth="1"/>
    <col min="1023" max="1027" width="15" style="4" customWidth="1"/>
    <col min="1028" max="1277" width="8.85546875" style="4"/>
    <col min="1278" max="1278" width="32" style="4" customWidth="1"/>
    <col min="1279" max="1283" width="15" style="4" customWidth="1"/>
    <col min="1284" max="1533" width="8.85546875" style="4"/>
    <col min="1534" max="1534" width="32" style="4" customWidth="1"/>
    <col min="1535" max="1539" width="15" style="4" customWidth="1"/>
    <col min="1540" max="1789" width="8.85546875" style="4"/>
    <col min="1790" max="1790" width="32" style="4" customWidth="1"/>
    <col min="1791" max="1795" width="15" style="4" customWidth="1"/>
    <col min="1796" max="2045" width="8.85546875" style="4"/>
    <col min="2046" max="2046" width="32" style="4" customWidth="1"/>
    <col min="2047" max="2051" width="15" style="4" customWidth="1"/>
    <col min="2052" max="2301" width="8.85546875" style="4"/>
    <col min="2302" max="2302" width="32" style="4" customWidth="1"/>
    <col min="2303" max="2307" width="15" style="4" customWidth="1"/>
    <col min="2308" max="2557" width="8.85546875" style="4"/>
    <col min="2558" max="2558" width="32" style="4" customWidth="1"/>
    <col min="2559" max="2563" width="15" style="4" customWidth="1"/>
    <col min="2564" max="2813" width="8.85546875" style="4"/>
    <col min="2814" max="2814" width="32" style="4" customWidth="1"/>
    <col min="2815" max="2819" width="15" style="4" customWidth="1"/>
    <col min="2820" max="3069" width="8.85546875" style="4"/>
    <col min="3070" max="3070" width="32" style="4" customWidth="1"/>
    <col min="3071" max="3075" width="15" style="4" customWidth="1"/>
    <col min="3076" max="3325" width="8.85546875" style="4"/>
    <col min="3326" max="3326" width="32" style="4" customWidth="1"/>
    <col min="3327" max="3331" width="15" style="4" customWidth="1"/>
    <col min="3332" max="3581" width="8.85546875" style="4"/>
    <col min="3582" max="3582" width="32" style="4" customWidth="1"/>
    <col min="3583" max="3587" width="15" style="4" customWidth="1"/>
    <col min="3588" max="3837" width="8.85546875" style="4"/>
    <col min="3838" max="3838" width="32" style="4" customWidth="1"/>
    <col min="3839" max="3843" width="15" style="4" customWidth="1"/>
    <col min="3844" max="4093" width="8.85546875" style="4"/>
    <col min="4094" max="4094" width="32" style="4" customWidth="1"/>
    <col min="4095" max="4099" width="15" style="4" customWidth="1"/>
    <col min="4100" max="4349" width="8.85546875" style="4"/>
    <col min="4350" max="4350" width="32" style="4" customWidth="1"/>
    <col min="4351" max="4355" width="15" style="4" customWidth="1"/>
    <col min="4356" max="4605" width="8.85546875" style="4"/>
    <col min="4606" max="4606" width="32" style="4" customWidth="1"/>
    <col min="4607" max="4611" width="15" style="4" customWidth="1"/>
    <col min="4612" max="4861" width="8.85546875" style="4"/>
    <col min="4862" max="4862" width="32" style="4" customWidth="1"/>
    <col min="4863" max="4867" width="15" style="4" customWidth="1"/>
    <col min="4868" max="5117" width="8.85546875" style="4"/>
    <col min="5118" max="5118" width="32" style="4" customWidth="1"/>
    <col min="5119" max="5123" width="15" style="4" customWidth="1"/>
    <col min="5124" max="5373" width="8.85546875" style="4"/>
    <col min="5374" max="5374" width="32" style="4" customWidth="1"/>
    <col min="5375" max="5379" width="15" style="4" customWidth="1"/>
    <col min="5380" max="5629" width="8.85546875" style="4"/>
    <col min="5630" max="5630" width="32" style="4" customWidth="1"/>
    <col min="5631" max="5635" width="15" style="4" customWidth="1"/>
    <col min="5636" max="5885" width="8.85546875" style="4"/>
    <col min="5886" max="5886" width="32" style="4" customWidth="1"/>
    <col min="5887" max="5891" width="15" style="4" customWidth="1"/>
    <col min="5892" max="6141" width="8.85546875" style="4"/>
    <col min="6142" max="6142" width="32" style="4" customWidth="1"/>
    <col min="6143" max="6147" width="15" style="4" customWidth="1"/>
    <col min="6148" max="6397" width="8.85546875" style="4"/>
    <col min="6398" max="6398" width="32" style="4" customWidth="1"/>
    <col min="6399" max="6403" width="15" style="4" customWidth="1"/>
    <col min="6404" max="6653" width="8.85546875" style="4"/>
    <col min="6654" max="6654" width="32" style="4" customWidth="1"/>
    <col min="6655" max="6659" width="15" style="4" customWidth="1"/>
    <col min="6660" max="6909" width="8.85546875" style="4"/>
    <col min="6910" max="6910" width="32" style="4" customWidth="1"/>
    <col min="6911" max="6915" width="15" style="4" customWidth="1"/>
    <col min="6916" max="7165" width="8.85546875" style="4"/>
    <col min="7166" max="7166" width="32" style="4" customWidth="1"/>
    <col min="7167" max="7171" width="15" style="4" customWidth="1"/>
    <col min="7172" max="7421" width="8.85546875" style="4"/>
    <col min="7422" max="7422" width="32" style="4" customWidth="1"/>
    <col min="7423" max="7427" width="15" style="4" customWidth="1"/>
    <col min="7428" max="7677" width="8.85546875" style="4"/>
    <col min="7678" max="7678" width="32" style="4" customWidth="1"/>
    <col min="7679" max="7683" width="15" style="4" customWidth="1"/>
    <col min="7684" max="7933" width="8.85546875" style="4"/>
    <col min="7934" max="7934" width="32" style="4" customWidth="1"/>
    <col min="7935" max="7939" width="15" style="4" customWidth="1"/>
    <col min="7940" max="8189" width="8.85546875" style="4"/>
    <col min="8190" max="8190" width="32" style="4" customWidth="1"/>
    <col min="8191" max="8195" width="15" style="4" customWidth="1"/>
    <col min="8196" max="8445" width="8.85546875" style="4"/>
    <col min="8446" max="8446" width="32" style="4" customWidth="1"/>
    <col min="8447" max="8451" width="15" style="4" customWidth="1"/>
    <col min="8452" max="8701" width="8.85546875" style="4"/>
    <col min="8702" max="8702" width="32" style="4" customWidth="1"/>
    <col min="8703" max="8707" width="15" style="4" customWidth="1"/>
    <col min="8708" max="8957" width="8.85546875" style="4"/>
    <col min="8958" max="8958" width="32" style="4" customWidth="1"/>
    <col min="8959" max="8963" width="15" style="4" customWidth="1"/>
    <col min="8964" max="9213" width="8.85546875" style="4"/>
    <col min="9214" max="9214" width="32" style="4" customWidth="1"/>
    <col min="9215" max="9219" width="15" style="4" customWidth="1"/>
    <col min="9220" max="9469" width="8.85546875" style="4"/>
    <col min="9470" max="9470" width="32" style="4" customWidth="1"/>
    <col min="9471" max="9475" width="15" style="4" customWidth="1"/>
    <col min="9476" max="9725" width="8.85546875" style="4"/>
    <col min="9726" max="9726" width="32" style="4" customWidth="1"/>
    <col min="9727" max="9731" width="15" style="4" customWidth="1"/>
    <col min="9732" max="9981" width="8.85546875" style="4"/>
    <col min="9982" max="9982" width="32" style="4" customWidth="1"/>
    <col min="9983" max="9987" width="15" style="4" customWidth="1"/>
    <col min="9988" max="10237" width="8.85546875" style="4"/>
    <col min="10238" max="10238" width="32" style="4" customWidth="1"/>
    <col min="10239" max="10243" width="15" style="4" customWidth="1"/>
    <col min="10244" max="10493" width="8.85546875" style="4"/>
    <col min="10494" max="10494" width="32" style="4" customWidth="1"/>
    <col min="10495" max="10499" width="15" style="4" customWidth="1"/>
    <col min="10500" max="10749" width="8.85546875" style="4"/>
    <col min="10750" max="10750" width="32" style="4" customWidth="1"/>
    <col min="10751" max="10755" width="15" style="4" customWidth="1"/>
    <col min="10756" max="11005" width="8.85546875" style="4"/>
    <col min="11006" max="11006" width="32" style="4" customWidth="1"/>
    <col min="11007" max="11011" width="15" style="4" customWidth="1"/>
    <col min="11012" max="11261" width="8.85546875" style="4"/>
    <col min="11262" max="11262" width="32" style="4" customWidth="1"/>
    <col min="11263" max="11267" width="15" style="4" customWidth="1"/>
    <col min="11268" max="11517" width="8.85546875" style="4"/>
    <col min="11518" max="11518" width="32" style="4" customWidth="1"/>
    <col min="11519" max="11523" width="15" style="4" customWidth="1"/>
    <col min="11524" max="11773" width="8.85546875" style="4"/>
    <col min="11774" max="11774" width="32" style="4" customWidth="1"/>
    <col min="11775" max="11779" width="15" style="4" customWidth="1"/>
    <col min="11780" max="12029" width="8.85546875" style="4"/>
    <col min="12030" max="12030" width="32" style="4" customWidth="1"/>
    <col min="12031" max="12035" width="15" style="4" customWidth="1"/>
    <col min="12036" max="12285" width="8.85546875" style="4"/>
    <col min="12286" max="12286" width="32" style="4" customWidth="1"/>
    <col min="12287" max="12291" width="15" style="4" customWidth="1"/>
    <col min="12292" max="12541" width="8.85546875" style="4"/>
    <col min="12542" max="12542" width="32" style="4" customWidth="1"/>
    <col min="12543" max="12547" width="15" style="4" customWidth="1"/>
    <col min="12548" max="12797" width="8.85546875" style="4"/>
    <col min="12798" max="12798" width="32" style="4" customWidth="1"/>
    <col min="12799" max="12803" width="15" style="4" customWidth="1"/>
    <col min="12804" max="13053" width="8.85546875" style="4"/>
    <col min="13054" max="13054" width="32" style="4" customWidth="1"/>
    <col min="13055" max="13059" width="15" style="4" customWidth="1"/>
    <col min="13060" max="13309" width="8.85546875" style="4"/>
    <col min="13310" max="13310" width="32" style="4" customWidth="1"/>
    <col min="13311" max="13315" width="15" style="4" customWidth="1"/>
    <col min="13316" max="13565" width="8.85546875" style="4"/>
    <col min="13566" max="13566" width="32" style="4" customWidth="1"/>
    <col min="13567" max="13571" width="15" style="4" customWidth="1"/>
    <col min="13572" max="13821" width="8.85546875" style="4"/>
    <col min="13822" max="13822" width="32" style="4" customWidth="1"/>
    <col min="13823" max="13827" width="15" style="4" customWidth="1"/>
    <col min="13828" max="14077" width="8.85546875" style="4"/>
    <col min="14078" max="14078" width="32" style="4" customWidth="1"/>
    <col min="14079" max="14083" width="15" style="4" customWidth="1"/>
    <col min="14084" max="14333" width="8.85546875" style="4"/>
    <col min="14334" max="14334" width="32" style="4" customWidth="1"/>
    <col min="14335" max="14339" width="15" style="4" customWidth="1"/>
    <col min="14340" max="14589" width="8.85546875" style="4"/>
    <col min="14590" max="14590" width="32" style="4" customWidth="1"/>
    <col min="14591" max="14595" width="15" style="4" customWidth="1"/>
    <col min="14596" max="14845" width="8.85546875" style="4"/>
    <col min="14846" max="14846" width="32" style="4" customWidth="1"/>
    <col min="14847" max="14851" width="15" style="4" customWidth="1"/>
    <col min="14852" max="15101" width="8.85546875" style="4"/>
    <col min="15102" max="15102" width="32" style="4" customWidth="1"/>
    <col min="15103" max="15107" width="15" style="4" customWidth="1"/>
    <col min="15108" max="15357" width="8.85546875" style="4"/>
    <col min="15358" max="15358" width="32" style="4" customWidth="1"/>
    <col min="15359" max="15363" width="15" style="4" customWidth="1"/>
    <col min="15364" max="15613" width="8.85546875" style="4"/>
    <col min="15614" max="15614" width="32" style="4" customWidth="1"/>
    <col min="15615" max="15619" width="15" style="4" customWidth="1"/>
    <col min="15620" max="15869" width="8.85546875" style="4"/>
    <col min="15870" max="15870" width="32" style="4" customWidth="1"/>
    <col min="15871" max="15875" width="15" style="4" customWidth="1"/>
    <col min="15876" max="16125" width="8.85546875" style="4"/>
    <col min="16126" max="16126" width="32" style="4" customWidth="1"/>
    <col min="16127" max="16131" width="15" style="4" customWidth="1"/>
    <col min="16132" max="16384" width="8.85546875" style="4"/>
  </cols>
  <sheetData>
    <row r="1" spans="1:14" s="6" customFormat="1" ht="16.899999999999999" customHeight="1">
      <c r="A1" s="127" t="s">
        <v>165</v>
      </c>
      <c r="B1" s="128"/>
      <c r="C1" s="129"/>
      <c r="D1" s="130"/>
      <c r="E1" s="78"/>
      <c r="F1" s="79"/>
    </row>
    <row r="2" spans="1:14" s="6" customFormat="1" ht="30" customHeight="1">
      <c r="A2" s="131"/>
      <c r="B2" s="132"/>
      <c r="C2" s="84" t="s">
        <v>169</v>
      </c>
      <c r="D2" s="84" t="s">
        <v>171</v>
      </c>
      <c r="E2" s="42"/>
      <c r="F2" s="47"/>
    </row>
    <row r="3" spans="1:14" s="6" customFormat="1" ht="25.5" customHeight="1">
      <c r="A3" s="133" t="s">
        <v>48</v>
      </c>
      <c r="B3" s="134" t="s">
        <v>26</v>
      </c>
      <c r="C3" s="135" t="s">
        <v>173</v>
      </c>
      <c r="D3" s="135" t="s">
        <v>172</v>
      </c>
      <c r="E3" s="48"/>
      <c r="F3" s="49"/>
      <c r="I3" s="241"/>
      <c r="J3"/>
      <c r="K3"/>
      <c r="L3"/>
      <c r="M3"/>
      <c r="N3" s="36"/>
    </row>
    <row r="4" spans="1:14" s="6" customFormat="1" ht="10.5" customHeight="1">
      <c r="A4" s="136"/>
      <c r="B4" s="136"/>
      <c r="C4" s="137"/>
      <c r="D4" s="138"/>
      <c r="E4" s="50"/>
      <c r="F4" s="51"/>
      <c r="I4" s="241"/>
      <c r="J4"/>
      <c r="K4"/>
      <c r="L4"/>
      <c r="M4"/>
      <c r="N4" s="36"/>
    </row>
    <row r="5" spans="1:14" s="6" customFormat="1" ht="12.75">
      <c r="A5" s="139" t="s">
        <v>139</v>
      </c>
      <c r="B5" s="139"/>
      <c r="C5" s="103"/>
      <c r="D5" s="104"/>
      <c r="E5" s="44"/>
      <c r="F5" s="45"/>
      <c r="I5" s="242"/>
      <c r="J5" s="242"/>
      <c r="K5" s="242"/>
      <c r="L5" s="242"/>
      <c r="M5"/>
      <c r="N5" s="36"/>
    </row>
    <row r="6" spans="1:14" s="6" customFormat="1" ht="12.75" customHeight="1">
      <c r="A6" s="94" t="s">
        <v>28</v>
      </c>
      <c r="B6" s="104">
        <f>'[1]Gelir Tablosu'!B6</f>
        <v>18</v>
      </c>
      <c r="C6" s="122">
        <f>+'[2]Gelir Tablosu'!C6</f>
        <v>9366609</v>
      </c>
      <c r="D6" s="140">
        <f>+'[2]Gelir Tablosu'!D6</f>
        <v>9284052</v>
      </c>
      <c r="E6" s="46"/>
      <c r="F6" s="46"/>
      <c r="I6" s="242"/>
      <c r="J6" s="242"/>
      <c r="K6" s="242"/>
      <c r="L6" s="242"/>
      <c r="M6"/>
      <c r="N6" s="37"/>
    </row>
    <row r="7" spans="1:14" s="6" customFormat="1" ht="12.95" customHeight="1">
      <c r="A7" s="94" t="s">
        <v>17</v>
      </c>
      <c r="B7" s="104">
        <f>'[1]Gelir Tablosu'!B7</f>
        <v>18</v>
      </c>
      <c r="C7" s="122">
        <f>+'[2]Gelir Tablosu'!C7</f>
        <v>-8295092</v>
      </c>
      <c r="D7" s="122">
        <f>+'[2]Gelir Tablosu'!D7</f>
        <v>-8340280</v>
      </c>
      <c r="E7" s="46"/>
      <c r="F7" s="46"/>
      <c r="I7" s="242"/>
      <c r="J7"/>
      <c r="K7"/>
      <c r="L7"/>
      <c r="M7"/>
      <c r="N7" s="39"/>
    </row>
    <row r="8" spans="1:14" s="6" customFormat="1" ht="11.25" customHeight="1">
      <c r="A8" s="99"/>
      <c r="B8" s="141"/>
      <c r="C8" s="141"/>
      <c r="D8" s="142"/>
      <c r="E8" s="49"/>
      <c r="F8" s="53"/>
      <c r="I8" s="241"/>
      <c r="J8"/>
      <c r="K8" s="241"/>
      <c r="L8" s="241"/>
      <c r="M8"/>
      <c r="N8" s="39"/>
    </row>
    <row r="9" spans="1:14" s="6" customFormat="1" ht="12.75">
      <c r="A9" s="92" t="s">
        <v>70</v>
      </c>
      <c r="B9" s="143"/>
      <c r="C9" s="143">
        <f>+SUM(C6:C7)</f>
        <v>1071517</v>
      </c>
      <c r="D9" s="143">
        <f>+SUM(D6:D7)</f>
        <v>943772</v>
      </c>
      <c r="E9" s="54"/>
      <c r="F9" s="54"/>
      <c r="I9" s="242"/>
      <c r="J9"/>
      <c r="K9"/>
      <c r="L9"/>
      <c r="M9"/>
      <c r="N9" s="40"/>
    </row>
    <row r="10" spans="1:14" s="6" customFormat="1" ht="12.75" customHeight="1">
      <c r="A10" s="94"/>
      <c r="B10" s="104"/>
      <c r="C10" s="103"/>
      <c r="D10" s="104"/>
      <c r="E10" s="44"/>
      <c r="F10" s="45"/>
      <c r="I10" s="242"/>
      <c r="J10" s="242"/>
      <c r="K10" s="242"/>
      <c r="L10" s="242"/>
      <c r="M10"/>
      <c r="N10" s="40"/>
    </row>
    <row r="11" spans="1:14" s="6" customFormat="1" ht="12.95" customHeight="1">
      <c r="A11" s="94" t="s">
        <v>33</v>
      </c>
      <c r="B11" s="104">
        <f>'[1]Gelir Tablosu'!B11</f>
        <v>19</v>
      </c>
      <c r="C11" s="122">
        <f>+'[2]Gelir Tablosu'!C11</f>
        <v>-159382</v>
      </c>
      <c r="D11" s="122">
        <f>+'[2]Gelir Tablosu'!D11</f>
        <v>-151014</v>
      </c>
      <c r="E11" s="46"/>
      <c r="F11" s="46"/>
      <c r="I11" s="242"/>
      <c r="J11" s="242"/>
      <c r="K11" s="242"/>
      <c r="L11" s="242"/>
      <c r="M11"/>
      <c r="N11" s="40"/>
    </row>
    <row r="12" spans="1:14" s="6" customFormat="1" ht="12.95" customHeight="1">
      <c r="A12" s="94" t="s">
        <v>18</v>
      </c>
      <c r="B12" s="104">
        <f>'[1]Gelir Tablosu'!B12</f>
        <v>19</v>
      </c>
      <c r="C12" s="122">
        <f>+'[2]Gelir Tablosu'!C12</f>
        <v>-113732</v>
      </c>
      <c r="D12" s="122">
        <f>+'[2]Gelir Tablosu'!D12</f>
        <v>-86188</v>
      </c>
      <c r="E12" s="46"/>
      <c r="F12" s="46"/>
      <c r="I12" s="242"/>
      <c r="J12" s="242"/>
      <c r="K12" s="242"/>
      <c r="L12" s="242"/>
      <c r="M12"/>
      <c r="N12" s="40"/>
    </row>
    <row r="13" spans="1:14" s="6" customFormat="1" ht="12.95" customHeight="1">
      <c r="A13" s="94" t="s">
        <v>34</v>
      </c>
      <c r="B13" s="104">
        <f>'[1]Gelir Tablosu'!B13</f>
        <v>19</v>
      </c>
      <c r="C13" s="122">
        <f>+'[2]Gelir Tablosu'!C13</f>
        <v>-121129</v>
      </c>
      <c r="D13" s="122">
        <f>+'[2]Gelir Tablosu'!D13</f>
        <v>-103943</v>
      </c>
      <c r="E13" s="46"/>
      <c r="F13" s="46"/>
      <c r="I13" s="242"/>
      <c r="J13" s="242"/>
      <c r="K13" s="242"/>
      <c r="L13" s="242"/>
      <c r="M13"/>
      <c r="N13" s="40"/>
    </row>
    <row r="14" spans="1:14" s="6" customFormat="1" ht="12.95" customHeight="1">
      <c r="A14" s="10" t="s">
        <v>35</v>
      </c>
      <c r="B14" s="104">
        <f>'[1]Gelir Tablosu'!B14</f>
        <v>21</v>
      </c>
      <c r="C14" s="144">
        <f>+'[2]Gelir Tablosu'!C14</f>
        <v>217058</v>
      </c>
      <c r="D14" s="144">
        <f>+'[2]Gelir Tablosu'!D14</f>
        <v>162216</v>
      </c>
      <c r="E14" s="55"/>
      <c r="F14" s="55"/>
      <c r="I14" s="242"/>
      <c r="J14" s="242"/>
      <c r="K14"/>
      <c r="L14" s="242"/>
      <c r="M14" s="242"/>
      <c r="N14" s="40"/>
    </row>
    <row r="15" spans="1:14" s="6" customFormat="1" ht="12.95" customHeight="1">
      <c r="A15" s="10" t="s">
        <v>36</v>
      </c>
      <c r="B15" s="104">
        <f>'[1]Gelir Tablosu'!B15</f>
        <v>21</v>
      </c>
      <c r="C15" s="122">
        <f>+'[2]Gelir Tablosu'!C15</f>
        <v>-100676</v>
      </c>
      <c r="D15" s="122">
        <f>+'[2]Gelir Tablosu'!D15</f>
        <v>-161586</v>
      </c>
      <c r="E15" s="46"/>
      <c r="F15" s="46"/>
      <c r="I15" s="242"/>
      <c r="J15"/>
      <c r="K15"/>
      <c r="L15"/>
      <c r="M15"/>
      <c r="N15" s="40"/>
    </row>
    <row r="16" spans="1:14" s="6" customFormat="1" ht="12" customHeight="1">
      <c r="A16" s="99"/>
      <c r="B16" s="141"/>
      <c r="C16" s="141"/>
      <c r="D16" s="142"/>
      <c r="E16" s="49"/>
      <c r="F16" s="53"/>
      <c r="I16" s="241"/>
      <c r="J16"/>
      <c r="K16" s="241"/>
      <c r="L16" s="241"/>
      <c r="M16"/>
      <c r="N16" s="40"/>
    </row>
    <row r="17" spans="1:14" s="6" customFormat="1" ht="12.75">
      <c r="A17" s="92" t="s">
        <v>71</v>
      </c>
      <c r="B17" s="145"/>
      <c r="C17" s="143">
        <f>+SUM(C9:C15)</f>
        <v>793656</v>
      </c>
      <c r="D17" s="143">
        <f>+SUM(D9:D15)</f>
        <v>603257</v>
      </c>
      <c r="E17" s="54"/>
      <c r="F17" s="54"/>
      <c r="I17" s="242"/>
      <c r="J17"/>
      <c r="K17"/>
      <c r="L17"/>
      <c r="M17"/>
      <c r="N17" s="40"/>
    </row>
    <row r="18" spans="1:14" s="6" customFormat="1" ht="11.25" customHeight="1">
      <c r="A18" s="94"/>
      <c r="B18" s="104"/>
      <c r="C18" s="103"/>
      <c r="D18" s="104"/>
      <c r="E18" s="44"/>
      <c r="F18" s="45"/>
      <c r="I18" s="242"/>
      <c r="J18" s="242"/>
      <c r="K18" s="242"/>
      <c r="L18" s="242"/>
      <c r="M18"/>
      <c r="N18" s="39"/>
    </row>
    <row r="19" spans="1:14" s="6" customFormat="1" ht="11.25" customHeight="1">
      <c r="A19" s="94" t="s">
        <v>72</v>
      </c>
      <c r="B19" s="104">
        <f>'[1]Gelir Tablosu'!B19</f>
        <v>29</v>
      </c>
      <c r="C19" s="122">
        <f>+'[2]Gelir Tablosu'!C19</f>
        <v>1172</v>
      </c>
      <c r="D19" s="140">
        <f>+'[2]Gelir Tablosu'!D19</f>
        <v>422</v>
      </c>
      <c r="E19" s="46"/>
      <c r="F19" s="52"/>
      <c r="I19" s="242"/>
      <c r="J19" s="242"/>
      <c r="K19"/>
      <c r="L19" s="242"/>
      <c r="M19" s="242"/>
      <c r="N19" s="40"/>
    </row>
    <row r="20" spans="1:14" s="6" customFormat="1" ht="12.95" customHeight="1">
      <c r="A20" s="94" t="s">
        <v>73</v>
      </c>
      <c r="B20" s="104">
        <f>'[1]Gelir Tablosu'!B20</f>
        <v>29</v>
      </c>
      <c r="C20" s="122">
        <f>+'[2]Gelir Tablosu'!C20</f>
        <v>-286</v>
      </c>
      <c r="D20" s="140">
        <f>+'[2]Gelir Tablosu'!D20</f>
        <v>-876</v>
      </c>
      <c r="E20" s="46"/>
      <c r="F20" s="46"/>
      <c r="I20" s="242"/>
      <c r="J20"/>
      <c r="K20"/>
      <c r="L20"/>
      <c r="M20"/>
      <c r="N20" s="41"/>
    </row>
    <row r="21" spans="1:14" s="6" customFormat="1" ht="12.95" customHeight="1">
      <c r="A21" s="94" t="s">
        <v>132</v>
      </c>
      <c r="B21" s="104">
        <v>32</v>
      </c>
      <c r="C21" s="122">
        <f>+'[2]Gelir Tablosu'!C21</f>
        <v>0</v>
      </c>
      <c r="D21" s="140">
        <f>+'[2]Gelir Tablosu'!D21</f>
        <v>-32</v>
      </c>
      <c r="E21" s="46"/>
      <c r="F21" s="46"/>
      <c r="I21" s="242"/>
      <c r="J21" s="242"/>
      <c r="K21"/>
      <c r="L21" s="242"/>
      <c r="M21" s="242"/>
      <c r="N21" s="41"/>
    </row>
    <row r="22" spans="1:14" s="6" customFormat="1" ht="12" customHeight="1">
      <c r="A22" s="94" t="s">
        <v>133</v>
      </c>
      <c r="B22" s="142"/>
      <c r="C22" s="141"/>
      <c r="D22" s="142"/>
      <c r="E22" s="49"/>
      <c r="F22" s="53"/>
      <c r="I22" s="242"/>
      <c r="J22"/>
      <c r="K22"/>
      <c r="L22"/>
      <c r="M22"/>
      <c r="N22" s="40"/>
    </row>
    <row r="23" spans="1:14" s="6" customFormat="1" ht="12.75">
      <c r="A23" s="92" t="s">
        <v>144</v>
      </c>
      <c r="B23" s="145"/>
      <c r="C23" s="143">
        <f>+SUM(C17:C21)</f>
        <v>794542</v>
      </c>
      <c r="D23" s="143">
        <f>+SUM(D17:D21)</f>
        <v>602771</v>
      </c>
      <c r="E23" s="54"/>
      <c r="F23" s="54"/>
      <c r="I23" s="241"/>
      <c r="J23"/>
      <c r="K23" s="241"/>
      <c r="L23" s="241"/>
      <c r="M23"/>
      <c r="N23" s="40"/>
    </row>
    <row r="24" spans="1:14" s="6" customFormat="1" ht="12.75">
      <c r="A24" s="146"/>
      <c r="B24" s="103"/>
      <c r="C24" s="103"/>
      <c r="D24" s="104"/>
      <c r="E24" s="44"/>
      <c r="F24" s="45"/>
      <c r="I24" s="242"/>
      <c r="J24"/>
      <c r="K24"/>
      <c r="L24"/>
      <c r="M24"/>
      <c r="N24" s="40"/>
    </row>
    <row r="25" spans="1:14" s="6" customFormat="1" ht="12.95" customHeight="1">
      <c r="A25" s="94" t="s">
        <v>75</v>
      </c>
      <c r="B25" s="147">
        <f>+'[1]Gelir Tablosu'!$B$25</f>
        <v>22</v>
      </c>
      <c r="C25" s="148">
        <f>+'[2]Gelir Tablosu'!C25</f>
        <v>201049</v>
      </c>
      <c r="D25" s="148">
        <f>+'[2]Gelir Tablosu'!D25</f>
        <v>109550</v>
      </c>
      <c r="E25" s="56"/>
      <c r="F25" s="56"/>
      <c r="I25" s="242"/>
      <c r="J25" s="242"/>
      <c r="K25" s="242"/>
      <c r="L25" s="242"/>
      <c r="M25"/>
      <c r="N25" s="40"/>
    </row>
    <row r="26" spans="1:14" s="6" customFormat="1" ht="12.95" customHeight="1">
      <c r="A26" s="94" t="s">
        <v>74</v>
      </c>
      <c r="B26" s="147">
        <f>+'[1]Gelir Tablosu'!$B$26</f>
        <v>23</v>
      </c>
      <c r="C26" s="149">
        <f>+'[2]Gelir Tablosu'!C26</f>
        <v>-383742</v>
      </c>
      <c r="D26" s="149">
        <f>+'[2]Gelir Tablosu'!D26</f>
        <v>-235662</v>
      </c>
      <c r="E26" s="57"/>
      <c r="F26" s="57"/>
      <c r="I26" s="242"/>
      <c r="J26" s="242"/>
      <c r="K26"/>
      <c r="L26" s="242"/>
      <c r="M26" s="242"/>
      <c r="N26" s="40"/>
    </row>
    <row r="27" spans="1:14" s="6" customFormat="1" ht="12.75">
      <c r="A27" s="150"/>
      <c r="B27" s="104"/>
      <c r="C27" s="151"/>
      <c r="D27" s="33"/>
      <c r="E27" s="58"/>
      <c r="F27" s="59"/>
      <c r="I27" s="242"/>
      <c r="J27"/>
      <c r="K27"/>
      <c r="L27"/>
      <c r="M27"/>
      <c r="N27" s="40"/>
    </row>
    <row r="28" spans="1:14" s="6" customFormat="1" ht="12" customHeight="1">
      <c r="A28" s="92" t="s">
        <v>143</v>
      </c>
      <c r="B28" s="152"/>
      <c r="C28" s="153">
        <f>+SUM(C23:C26)</f>
        <v>611849</v>
      </c>
      <c r="D28" s="153">
        <f>+SUM(D23:D26)</f>
        <v>476659</v>
      </c>
      <c r="E28" s="60"/>
      <c r="F28" s="60"/>
      <c r="I28" s="241"/>
      <c r="J28"/>
      <c r="K28" s="241"/>
      <c r="L28" s="241"/>
      <c r="M28"/>
      <c r="N28" s="40"/>
    </row>
    <row r="29" spans="1:14" s="6" customFormat="1" ht="12.75">
      <c r="A29" s="139"/>
      <c r="B29" s="101"/>
      <c r="C29" s="154"/>
      <c r="D29" s="155"/>
      <c r="E29" s="61"/>
      <c r="F29" s="62"/>
      <c r="I29" s="242"/>
      <c r="J29"/>
      <c r="K29"/>
      <c r="L29"/>
      <c r="M29"/>
      <c r="N29" s="39"/>
    </row>
    <row r="30" spans="1:14" s="6" customFormat="1" ht="12.75">
      <c r="A30" s="139" t="s">
        <v>140</v>
      </c>
      <c r="B30" s="103"/>
      <c r="C30" s="156">
        <f>+SUM(C31:C32)</f>
        <v>17580</v>
      </c>
      <c r="D30" s="156">
        <f>+SUM(D31:D32)</f>
        <v>1301</v>
      </c>
      <c r="E30" s="63"/>
      <c r="F30" s="63"/>
      <c r="I30" s="241"/>
      <c r="J30"/>
      <c r="K30" s="241"/>
      <c r="L30" s="241"/>
      <c r="M30"/>
    </row>
    <row r="31" spans="1:14" s="6" customFormat="1" ht="12.95" customHeight="1">
      <c r="A31" s="157" t="s">
        <v>141</v>
      </c>
      <c r="B31" s="104">
        <f>+'[1]Gelir Tablosu'!$B$31</f>
        <v>24</v>
      </c>
      <c r="C31" s="122">
        <f>+'[2]Gelir Tablosu'!C31</f>
        <v>-4657.4589535293271</v>
      </c>
      <c r="D31" s="122">
        <f>+'[2]Gelir Tablosu'!D31</f>
        <v>-6660.6804406788651</v>
      </c>
      <c r="E31" s="46"/>
      <c r="F31" s="46"/>
      <c r="I31" s="242"/>
      <c r="J31" s="242"/>
      <c r="K31" s="242"/>
      <c r="L31" s="242"/>
      <c r="M31"/>
    </row>
    <row r="32" spans="1:14" ht="12.95" customHeight="1">
      <c r="A32" s="157" t="s">
        <v>142</v>
      </c>
      <c r="B32" s="104">
        <f>+'[1]Gelir Tablosu'!$B$32</f>
        <v>24</v>
      </c>
      <c r="C32" s="122">
        <f>+'[2]Gelir Tablosu'!C32</f>
        <v>22237.458953529327</v>
      </c>
      <c r="D32" s="122">
        <f>+'[2]Gelir Tablosu'!D32</f>
        <v>7961.6804406788651</v>
      </c>
      <c r="E32" s="46"/>
      <c r="F32" s="46"/>
      <c r="I32" s="242"/>
      <c r="J32" s="242"/>
      <c r="K32" s="242"/>
      <c r="L32" s="242"/>
      <c r="M32"/>
    </row>
    <row r="33" spans="1:13" ht="12.75">
      <c r="A33" s="158"/>
      <c r="C33" s="151"/>
      <c r="D33" s="33"/>
      <c r="E33" s="64"/>
      <c r="F33" s="65"/>
      <c r="I33" s="242"/>
      <c r="J33"/>
      <c r="K33"/>
      <c r="L33"/>
      <c r="M33"/>
    </row>
    <row r="34" spans="1:13" ht="12.75">
      <c r="A34" s="92" t="s">
        <v>77</v>
      </c>
      <c r="B34" s="159"/>
      <c r="C34" s="143">
        <f>+C28+C31+C32</f>
        <v>629429</v>
      </c>
      <c r="D34" s="143">
        <f>+D28+D31+D32</f>
        <v>477960</v>
      </c>
      <c r="E34" s="54"/>
      <c r="F34" s="54"/>
      <c r="I34" s="241"/>
      <c r="J34"/>
      <c r="K34" s="241"/>
      <c r="L34" s="241"/>
      <c r="M34"/>
    </row>
    <row r="35" spans="1:13" ht="12.75">
      <c r="A35" s="92"/>
      <c r="E35" s="64"/>
      <c r="F35" s="65"/>
      <c r="I35" s="242"/>
      <c r="J35"/>
      <c r="K35"/>
      <c r="L35"/>
      <c r="M35"/>
    </row>
    <row r="36" spans="1:13" s="26" customFormat="1" ht="16.5" customHeight="1" thickBot="1">
      <c r="A36" s="107" t="s">
        <v>76</v>
      </c>
      <c r="B36" s="160">
        <f>+'[1]Gelir Tablosu'!$B$36</f>
        <v>25</v>
      </c>
      <c r="C36" s="161">
        <f>+'[2]Gelir Tablosu'!$C$36</f>
        <v>1.793704938588242</v>
      </c>
      <c r="D36" s="161" t="str">
        <f>+'[2]Gelir Tablosu'!$D$36</f>
        <v>1,36 Kr</v>
      </c>
      <c r="E36" s="66"/>
      <c r="F36" s="66"/>
      <c r="I36" s="241"/>
      <c r="J36" s="241"/>
      <c r="K36" s="241"/>
      <c r="L36" s="241"/>
      <c r="M36"/>
    </row>
    <row r="37" spans="1:13" ht="12.75" thickTop="1">
      <c r="J37" s="34"/>
      <c r="K37" s="34"/>
    </row>
  </sheetData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26"/>
  <sheetViews>
    <sheetView showGridLines="0" view="pageBreakPreview" zoomScale="85" zoomScaleNormal="100" zoomScaleSheetLayoutView="85" workbookViewId="0">
      <selection activeCell="C17" sqref="C17"/>
    </sheetView>
  </sheetViews>
  <sheetFormatPr defaultColWidth="8.85546875" defaultRowHeight="12"/>
  <cols>
    <col min="1" max="1" width="64.28515625" style="5" customWidth="1"/>
    <col min="2" max="2" width="6.7109375" style="5" customWidth="1"/>
    <col min="3" max="4" width="20.42578125" style="1" customWidth="1"/>
    <col min="5" max="5" width="20.42578125" style="25" hidden="1" customWidth="1"/>
    <col min="6" max="6" width="20.42578125" style="1" hidden="1" customWidth="1"/>
    <col min="7" max="7" width="8.85546875" style="5"/>
    <col min="8" max="8" width="89.5703125" style="5" bestFit="1" customWidth="1"/>
    <col min="9" max="253" width="8.85546875" style="5"/>
    <col min="254" max="254" width="37.42578125" style="5" customWidth="1"/>
    <col min="255" max="255" width="13.42578125" style="5" customWidth="1"/>
    <col min="256" max="259" width="15" style="5" customWidth="1"/>
    <col min="260" max="509" width="8.85546875" style="5"/>
    <col min="510" max="510" width="37.42578125" style="5" customWidth="1"/>
    <col min="511" max="511" width="13.42578125" style="5" customWidth="1"/>
    <col min="512" max="515" width="15" style="5" customWidth="1"/>
    <col min="516" max="765" width="8.85546875" style="5"/>
    <col min="766" max="766" width="37.42578125" style="5" customWidth="1"/>
    <col min="767" max="767" width="13.42578125" style="5" customWidth="1"/>
    <col min="768" max="771" width="15" style="5" customWidth="1"/>
    <col min="772" max="1021" width="8.85546875" style="5"/>
    <col min="1022" max="1022" width="37.42578125" style="5" customWidth="1"/>
    <col min="1023" max="1023" width="13.42578125" style="5" customWidth="1"/>
    <col min="1024" max="1027" width="15" style="5" customWidth="1"/>
    <col min="1028" max="1277" width="8.85546875" style="5"/>
    <col min="1278" max="1278" width="37.42578125" style="5" customWidth="1"/>
    <col min="1279" max="1279" width="13.42578125" style="5" customWidth="1"/>
    <col min="1280" max="1283" width="15" style="5" customWidth="1"/>
    <col min="1284" max="1533" width="8.85546875" style="5"/>
    <col min="1534" max="1534" width="37.42578125" style="5" customWidth="1"/>
    <col min="1535" max="1535" width="13.42578125" style="5" customWidth="1"/>
    <col min="1536" max="1539" width="15" style="5" customWidth="1"/>
    <col min="1540" max="1789" width="8.85546875" style="5"/>
    <col min="1790" max="1790" width="37.42578125" style="5" customWidth="1"/>
    <col min="1791" max="1791" width="13.42578125" style="5" customWidth="1"/>
    <col min="1792" max="1795" width="15" style="5" customWidth="1"/>
    <col min="1796" max="2045" width="8.85546875" style="5"/>
    <col min="2046" max="2046" width="37.42578125" style="5" customWidth="1"/>
    <col min="2047" max="2047" width="13.42578125" style="5" customWidth="1"/>
    <col min="2048" max="2051" width="15" style="5" customWidth="1"/>
    <col min="2052" max="2301" width="8.85546875" style="5"/>
    <col min="2302" max="2302" width="37.42578125" style="5" customWidth="1"/>
    <col min="2303" max="2303" width="13.42578125" style="5" customWidth="1"/>
    <col min="2304" max="2307" width="15" style="5" customWidth="1"/>
    <col min="2308" max="2557" width="8.85546875" style="5"/>
    <col min="2558" max="2558" width="37.42578125" style="5" customWidth="1"/>
    <col min="2559" max="2559" width="13.42578125" style="5" customWidth="1"/>
    <col min="2560" max="2563" width="15" style="5" customWidth="1"/>
    <col min="2564" max="2813" width="8.85546875" style="5"/>
    <col min="2814" max="2814" width="37.42578125" style="5" customWidth="1"/>
    <col min="2815" max="2815" width="13.42578125" style="5" customWidth="1"/>
    <col min="2816" max="2819" width="15" style="5" customWidth="1"/>
    <col min="2820" max="3069" width="8.85546875" style="5"/>
    <col min="3070" max="3070" width="37.42578125" style="5" customWidth="1"/>
    <col min="3071" max="3071" width="13.42578125" style="5" customWidth="1"/>
    <col min="3072" max="3075" width="15" style="5" customWidth="1"/>
    <col min="3076" max="3325" width="8.85546875" style="5"/>
    <col min="3326" max="3326" width="37.42578125" style="5" customWidth="1"/>
    <col min="3327" max="3327" width="13.42578125" style="5" customWidth="1"/>
    <col min="3328" max="3331" width="15" style="5" customWidth="1"/>
    <col min="3332" max="3581" width="8.85546875" style="5"/>
    <col min="3582" max="3582" width="37.42578125" style="5" customWidth="1"/>
    <col min="3583" max="3583" width="13.42578125" style="5" customWidth="1"/>
    <col min="3584" max="3587" width="15" style="5" customWidth="1"/>
    <col min="3588" max="3837" width="8.85546875" style="5"/>
    <col min="3838" max="3838" width="37.42578125" style="5" customWidth="1"/>
    <col min="3839" max="3839" width="13.42578125" style="5" customWidth="1"/>
    <col min="3840" max="3843" width="15" style="5" customWidth="1"/>
    <col min="3844" max="4093" width="8.85546875" style="5"/>
    <col min="4094" max="4094" width="37.42578125" style="5" customWidth="1"/>
    <col min="4095" max="4095" width="13.42578125" style="5" customWidth="1"/>
    <col min="4096" max="4099" width="15" style="5" customWidth="1"/>
    <col min="4100" max="4349" width="8.85546875" style="5"/>
    <col min="4350" max="4350" width="37.42578125" style="5" customWidth="1"/>
    <col min="4351" max="4351" width="13.42578125" style="5" customWidth="1"/>
    <col min="4352" max="4355" width="15" style="5" customWidth="1"/>
    <col min="4356" max="4605" width="8.85546875" style="5"/>
    <col min="4606" max="4606" width="37.42578125" style="5" customWidth="1"/>
    <col min="4607" max="4607" width="13.42578125" style="5" customWidth="1"/>
    <col min="4608" max="4611" width="15" style="5" customWidth="1"/>
    <col min="4612" max="4861" width="8.85546875" style="5"/>
    <col min="4862" max="4862" width="37.42578125" style="5" customWidth="1"/>
    <col min="4863" max="4863" width="13.42578125" style="5" customWidth="1"/>
    <col min="4864" max="4867" width="15" style="5" customWidth="1"/>
    <col min="4868" max="5117" width="8.85546875" style="5"/>
    <col min="5118" max="5118" width="37.42578125" style="5" customWidth="1"/>
    <col min="5119" max="5119" width="13.42578125" style="5" customWidth="1"/>
    <col min="5120" max="5123" width="15" style="5" customWidth="1"/>
    <col min="5124" max="5373" width="8.85546875" style="5"/>
    <col min="5374" max="5374" width="37.42578125" style="5" customWidth="1"/>
    <col min="5375" max="5375" width="13.42578125" style="5" customWidth="1"/>
    <col min="5376" max="5379" width="15" style="5" customWidth="1"/>
    <col min="5380" max="5629" width="8.85546875" style="5"/>
    <col min="5630" max="5630" width="37.42578125" style="5" customWidth="1"/>
    <col min="5631" max="5631" width="13.42578125" style="5" customWidth="1"/>
    <col min="5632" max="5635" width="15" style="5" customWidth="1"/>
    <col min="5636" max="5885" width="8.85546875" style="5"/>
    <col min="5886" max="5886" width="37.42578125" style="5" customWidth="1"/>
    <col min="5887" max="5887" width="13.42578125" style="5" customWidth="1"/>
    <col min="5888" max="5891" width="15" style="5" customWidth="1"/>
    <col min="5892" max="6141" width="8.85546875" style="5"/>
    <col min="6142" max="6142" width="37.42578125" style="5" customWidth="1"/>
    <col min="6143" max="6143" width="13.42578125" style="5" customWidth="1"/>
    <col min="6144" max="6147" width="15" style="5" customWidth="1"/>
    <col min="6148" max="6397" width="8.85546875" style="5"/>
    <col min="6398" max="6398" width="37.42578125" style="5" customWidth="1"/>
    <col min="6399" max="6399" width="13.42578125" style="5" customWidth="1"/>
    <col min="6400" max="6403" width="15" style="5" customWidth="1"/>
    <col min="6404" max="6653" width="8.85546875" style="5"/>
    <col min="6654" max="6654" width="37.42578125" style="5" customWidth="1"/>
    <col min="6655" max="6655" width="13.42578125" style="5" customWidth="1"/>
    <col min="6656" max="6659" width="15" style="5" customWidth="1"/>
    <col min="6660" max="6909" width="8.85546875" style="5"/>
    <col min="6910" max="6910" width="37.42578125" style="5" customWidth="1"/>
    <col min="6911" max="6911" width="13.42578125" style="5" customWidth="1"/>
    <col min="6912" max="6915" width="15" style="5" customWidth="1"/>
    <col min="6916" max="7165" width="8.85546875" style="5"/>
    <col min="7166" max="7166" width="37.42578125" style="5" customWidth="1"/>
    <col min="7167" max="7167" width="13.42578125" style="5" customWidth="1"/>
    <col min="7168" max="7171" width="15" style="5" customWidth="1"/>
    <col min="7172" max="7421" width="8.85546875" style="5"/>
    <col min="7422" max="7422" width="37.42578125" style="5" customWidth="1"/>
    <col min="7423" max="7423" width="13.42578125" style="5" customWidth="1"/>
    <col min="7424" max="7427" width="15" style="5" customWidth="1"/>
    <col min="7428" max="7677" width="8.85546875" style="5"/>
    <col min="7678" max="7678" width="37.42578125" style="5" customWidth="1"/>
    <col min="7679" max="7679" width="13.42578125" style="5" customWidth="1"/>
    <col min="7680" max="7683" width="15" style="5" customWidth="1"/>
    <col min="7684" max="7933" width="8.85546875" style="5"/>
    <col min="7934" max="7934" width="37.42578125" style="5" customWidth="1"/>
    <col min="7935" max="7935" width="13.42578125" style="5" customWidth="1"/>
    <col min="7936" max="7939" width="15" style="5" customWidth="1"/>
    <col min="7940" max="8189" width="8.85546875" style="5"/>
    <col min="8190" max="8190" width="37.42578125" style="5" customWidth="1"/>
    <col min="8191" max="8191" width="13.42578125" style="5" customWidth="1"/>
    <col min="8192" max="8195" width="15" style="5" customWidth="1"/>
    <col min="8196" max="8445" width="8.85546875" style="5"/>
    <col min="8446" max="8446" width="37.42578125" style="5" customWidth="1"/>
    <col min="8447" max="8447" width="13.42578125" style="5" customWidth="1"/>
    <col min="8448" max="8451" width="15" style="5" customWidth="1"/>
    <col min="8452" max="8701" width="8.85546875" style="5"/>
    <col min="8702" max="8702" width="37.42578125" style="5" customWidth="1"/>
    <col min="8703" max="8703" width="13.42578125" style="5" customWidth="1"/>
    <col min="8704" max="8707" width="15" style="5" customWidth="1"/>
    <col min="8708" max="8957" width="8.85546875" style="5"/>
    <col min="8958" max="8958" width="37.42578125" style="5" customWidth="1"/>
    <col min="8959" max="8959" width="13.42578125" style="5" customWidth="1"/>
    <col min="8960" max="8963" width="15" style="5" customWidth="1"/>
    <col min="8964" max="9213" width="8.85546875" style="5"/>
    <col min="9214" max="9214" width="37.42578125" style="5" customWidth="1"/>
    <col min="9215" max="9215" width="13.42578125" style="5" customWidth="1"/>
    <col min="9216" max="9219" width="15" style="5" customWidth="1"/>
    <col min="9220" max="9469" width="8.85546875" style="5"/>
    <col min="9470" max="9470" width="37.42578125" style="5" customWidth="1"/>
    <col min="9471" max="9471" width="13.42578125" style="5" customWidth="1"/>
    <col min="9472" max="9475" width="15" style="5" customWidth="1"/>
    <col min="9476" max="9725" width="8.85546875" style="5"/>
    <col min="9726" max="9726" width="37.42578125" style="5" customWidth="1"/>
    <col min="9727" max="9727" width="13.42578125" style="5" customWidth="1"/>
    <col min="9728" max="9731" width="15" style="5" customWidth="1"/>
    <col min="9732" max="9981" width="8.85546875" style="5"/>
    <col min="9982" max="9982" width="37.42578125" style="5" customWidth="1"/>
    <col min="9983" max="9983" width="13.42578125" style="5" customWidth="1"/>
    <col min="9984" max="9987" width="15" style="5" customWidth="1"/>
    <col min="9988" max="10237" width="8.85546875" style="5"/>
    <col min="10238" max="10238" width="37.42578125" style="5" customWidth="1"/>
    <col min="10239" max="10239" width="13.42578125" style="5" customWidth="1"/>
    <col min="10240" max="10243" width="15" style="5" customWidth="1"/>
    <col min="10244" max="10493" width="8.85546875" style="5"/>
    <col min="10494" max="10494" width="37.42578125" style="5" customWidth="1"/>
    <col min="10495" max="10495" width="13.42578125" style="5" customWidth="1"/>
    <col min="10496" max="10499" width="15" style="5" customWidth="1"/>
    <col min="10500" max="10749" width="8.85546875" style="5"/>
    <col min="10750" max="10750" width="37.42578125" style="5" customWidth="1"/>
    <col min="10751" max="10751" width="13.42578125" style="5" customWidth="1"/>
    <col min="10752" max="10755" width="15" style="5" customWidth="1"/>
    <col min="10756" max="11005" width="8.85546875" style="5"/>
    <col min="11006" max="11006" width="37.42578125" style="5" customWidth="1"/>
    <col min="11007" max="11007" width="13.42578125" style="5" customWidth="1"/>
    <col min="11008" max="11011" width="15" style="5" customWidth="1"/>
    <col min="11012" max="11261" width="8.85546875" style="5"/>
    <col min="11262" max="11262" width="37.42578125" style="5" customWidth="1"/>
    <col min="11263" max="11263" width="13.42578125" style="5" customWidth="1"/>
    <col min="11264" max="11267" width="15" style="5" customWidth="1"/>
    <col min="11268" max="11517" width="8.85546875" style="5"/>
    <col min="11518" max="11518" width="37.42578125" style="5" customWidth="1"/>
    <col min="11519" max="11519" width="13.42578125" style="5" customWidth="1"/>
    <col min="11520" max="11523" width="15" style="5" customWidth="1"/>
    <col min="11524" max="11773" width="8.85546875" style="5"/>
    <col min="11774" max="11774" width="37.42578125" style="5" customWidth="1"/>
    <col min="11775" max="11775" width="13.42578125" style="5" customWidth="1"/>
    <col min="11776" max="11779" width="15" style="5" customWidth="1"/>
    <col min="11780" max="12029" width="8.85546875" style="5"/>
    <col min="12030" max="12030" width="37.42578125" style="5" customWidth="1"/>
    <col min="12031" max="12031" width="13.42578125" style="5" customWidth="1"/>
    <col min="12032" max="12035" width="15" style="5" customWidth="1"/>
    <col min="12036" max="12285" width="8.85546875" style="5"/>
    <col min="12286" max="12286" width="37.42578125" style="5" customWidth="1"/>
    <col min="12287" max="12287" width="13.42578125" style="5" customWidth="1"/>
    <col min="12288" max="12291" width="15" style="5" customWidth="1"/>
    <col min="12292" max="12541" width="8.85546875" style="5"/>
    <col min="12542" max="12542" width="37.42578125" style="5" customWidth="1"/>
    <col min="12543" max="12543" width="13.42578125" style="5" customWidth="1"/>
    <col min="12544" max="12547" width="15" style="5" customWidth="1"/>
    <col min="12548" max="12797" width="8.85546875" style="5"/>
    <col min="12798" max="12798" width="37.42578125" style="5" customWidth="1"/>
    <col min="12799" max="12799" width="13.42578125" style="5" customWidth="1"/>
    <col min="12800" max="12803" width="15" style="5" customWidth="1"/>
    <col min="12804" max="13053" width="8.85546875" style="5"/>
    <col min="13054" max="13054" width="37.42578125" style="5" customWidth="1"/>
    <col min="13055" max="13055" width="13.42578125" style="5" customWidth="1"/>
    <col min="13056" max="13059" width="15" style="5" customWidth="1"/>
    <col min="13060" max="13309" width="8.85546875" style="5"/>
    <col min="13310" max="13310" width="37.42578125" style="5" customWidth="1"/>
    <col min="13311" max="13311" width="13.42578125" style="5" customWidth="1"/>
    <col min="13312" max="13315" width="15" style="5" customWidth="1"/>
    <col min="13316" max="13565" width="8.85546875" style="5"/>
    <col min="13566" max="13566" width="37.42578125" style="5" customWidth="1"/>
    <col min="13567" max="13567" width="13.42578125" style="5" customWidth="1"/>
    <col min="13568" max="13571" width="15" style="5" customWidth="1"/>
    <col min="13572" max="13821" width="8.85546875" style="5"/>
    <col min="13822" max="13822" width="37.42578125" style="5" customWidth="1"/>
    <col min="13823" max="13823" width="13.42578125" style="5" customWidth="1"/>
    <col min="13824" max="13827" width="15" style="5" customWidth="1"/>
    <col min="13828" max="14077" width="8.85546875" style="5"/>
    <col min="14078" max="14078" width="37.42578125" style="5" customWidth="1"/>
    <col min="14079" max="14079" width="13.42578125" style="5" customWidth="1"/>
    <col min="14080" max="14083" width="15" style="5" customWidth="1"/>
    <col min="14084" max="14333" width="8.85546875" style="5"/>
    <col min="14334" max="14334" width="37.42578125" style="5" customWidth="1"/>
    <col min="14335" max="14335" width="13.42578125" style="5" customWidth="1"/>
    <col min="14336" max="14339" width="15" style="5" customWidth="1"/>
    <col min="14340" max="14589" width="8.85546875" style="5"/>
    <col min="14590" max="14590" width="37.42578125" style="5" customWidth="1"/>
    <col min="14591" max="14591" width="13.42578125" style="5" customWidth="1"/>
    <col min="14592" max="14595" width="15" style="5" customWidth="1"/>
    <col min="14596" max="14845" width="8.85546875" style="5"/>
    <col min="14846" max="14846" width="37.42578125" style="5" customWidth="1"/>
    <col min="14847" max="14847" width="13.42578125" style="5" customWidth="1"/>
    <col min="14848" max="14851" width="15" style="5" customWidth="1"/>
    <col min="14852" max="15101" width="8.85546875" style="5"/>
    <col min="15102" max="15102" width="37.42578125" style="5" customWidth="1"/>
    <col min="15103" max="15103" width="13.42578125" style="5" customWidth="1"/>
    <col min="15104" max="15107" width="15" style="5" customWidth="1"/>
    <col min="15108" max="15357" width="8.85546875" style="5"/>
    <col min="15358" max="15358" width="37.42578125" style="5" customWidth="1"/>
    <col min="15359" max="15359" width="13.42578125" style="5" customWidth="1"/>
    <col min="15360" max="15363" width="15" style="5" customWidth="1"/>
    <col min="15364" max="15613" width="8.85546875" style="5"/>
    <col min="15614" max="15614" width="37.42578125" style="5" customWidth="1"/>
    <col min="15615" max="15615" width="13.42578125" style="5" customWidth="1"/>
    <col min="15616" max="15619" width="15" style="5" customWidth="1"/>
    <col min="15620" max="15869" width="8.85546875" style="5"/>
    <col min="15870" max="15870" width="37.42578125" style="5" customWidth="1"/>
    <col min="15871" max="15871" width="13.42578125" style="5" customWidth="1"/>
    <col min="15872" max="15875" width="15" style="5" customWidth="1"/>
    <col min="15876" max="16125" width="8.85546875" style="5"/>
    <col min="16126" max="16126" width="37.42578125" style="5" customWidth="1"/>
    <col min="16127" max="16127" width="13.42578125" style="5" customWidth="1"/>
    <col min="16128" max="16131" width="15" style="5" customWidth="1"/>
    <col min="16132" max="16384" width="8.85546875" style="5"/>
  </cols>
  <sheetData>
    <row r="1" spans="1:8" ht="25.9" customHeight="1">
      <c r="A1" s="162" t="s">
        <v>166</v>
      </c>
      <c r="B1" s="163"/>
      <c r="C1" s="164"/>
      <c r="D1" s="165"/>
      <c r="E1" s="67"/>
      <c r="F1" s="67"/>
    </row>
    <row r="2" spans="1:8" s="6" customFormat="1" ht="28.5" customHeight="1">
      <c r="A2" s="131"/>
      <c r="B2" s="132"/>
      <c r="C2" s="84" t="str">
        <f>+'Profit or Loss'!C2</f>
        <v>Current period 
Unaudited</v>
      </c>
      <c r="D2" s="166" t="str">
        <f>+'Profit or Loss'!D2</f>
        <v>Previous period 
Unaudited</v>
      </c>
      <c r="E2" s="42"/>
      <c r="F2" s="47"/>
    </row>
    <row r="3" spans="1:8" s="6" customFormat="1" ht="24">
      <c r="A3" s="133" t="s">
        <v>48</v>
      </c>
      <c r="B3" s="134" t="s">
        <v>26</v>
      </c>
      <c r="C3" s="167" t="str">
        <f>+'Profit or Loss'!C3</f>
        <v>1 January-
31 March 2020</v>
      </c>
      <c r="D3" s="168" t="str">
        <f>+'Profit or Loss'!D3</f>
        <v>1 January-
31 March 2019</v>
      </c>
      <c r="E3" s="68"/>
      <c r="F3" s="69"/>
    </row>
    <row r="4" spans="1:8">
      <c r="A4" s="169"/>
      <c r="B4" s="170"/>
      <c r="C4" s="171"/>
      <c r="D4" s="102"/>
      <c r="E4" s="70"/>
      <c r="F4" s="43"/>
    </row>
    <row r="5" spans="1:8" ht="15" customHeight="1">
      <c r="A5" s="99" t="s">
        <v>77</v>
      </c>
      <c r="B5" s="141"/>
      <c r="C5" s="172">
        <f>+'Profit or Loss'!C34</f>
        <v>629429</v>
      </c>
      <c r="D5" s="172">
        <f>+'Profit or Loss'!D34</f>
        <v>477960</v>
      </c>
      <c r="E5" s="71"/>
      <c r="F5" s="71"/>
    </row>
    <row r="6" spans="1:8">
      <c r="A6" s="139"/>
      <c r="B6" s="103"/>
      <c r="C6" s="103"/>
      <c r="D6" s="104"/>
      <c r="E6" s="44"/>
      <c r="F6" s="45"/>
    </row>
    <row r="7" spans="1:8">
      <c r="A7" s="139" t="s">
        <v>145</v>
      </c>
      <c r="B7" s="103"/>
      <c r="C7" s="103"/>
      <c r="D7" s="104"/>
      <c r="E7" s="44"/>
      <c r="F7" s="45"/>
    </row>
    <row r="8" spans="1:8">
      <c r="A8" s="139"/>
      <c r="B8" s="103"/>
      <c r="C8" s="103"/>
      <c r="D8" s="104"/>
      <c r="E8" s="44"/>
      <c r="F8" s="45"/>
    </row>
    <row r="9" spans="1:8">
      <c r="A9" s="139" t="s">
        <v>78</v>
      </c>
      <c r="B9" s="104"/>
      <c r="C9" s="104"/>
      <c r="D9" s="104"/>
      <c r="E9" s="45"/>
      <c r="F9" s="45"/>
    </row>
    <row r="10" spans="1:8">
      <c r="A10" s="94" t="s">
        <v>146</v>
      </c>
      <c r="B10" s="173">
        <f>+'[1]Kapsamlı Gelir Tablosu'!B10</f>
        <v>17</v>
      </c>
      <c r="C10" s="174">
        <f>+'[2]Kapsamlı Gelir Tablosu'!C10</f>
        <v>6301</v>
      </c>
      <c r="D10" s="174">
        <f>+'[2]Kapsamlı Gelir Tablosu'!D10</f>
        <v>15097</v>
      </c>
      <c r="E10" s="72"/>
      <c r="F10" s="72"/>
    </row>
    <row r="11" spans="1:8" ht="24">
      <c r="A11" s="175" t="s">
        <v>147</v>
      </c>
      <c r="B11" s="173">
        <f>+'[1]Kapsamlı Gelir Tablosu'!B16</f>
        <v>17</v>
      </c>
      <c r="C11" s="174">
        <f>+'[2]Kapsamlı Gelir Tablosu'!C11</f>
        <v>-7775</v>
      </c>
      <c r="D11" s="174">
        <f>+'[2]Kapsamlı Gelir Tablosu'!D11</f>
        <v>2341</v>
      </c>
      <c r="E11" s="72"/>
      <c r="F11" s="72"/>
    </row>
    <row r="12" spans="1:8">
      <c r="A12" s="94"/>
      <c r="B12" s="173"/>
      <c r="C12" s="176"/>
      <c r="D12" s="176"/>
      <c r="E12" s="73"/>
      <c r="F12" s="73"/>
    </row>
    <row r="13" spans="1:8">
      <c r="A13" s="139" t="s">
        <v>79</v>
      </c>
      <c r="B13" s="173"/>
      <c r="C13" s="176"/>
      <c r="D13" s="176"/>
      <c r="E13" s="73"/>
      <c r="F13" s="73"/>
    </row>
    <row r="14" spans="1:8">
      <c r="A14" s="94" t="s">
        <v>148</v>
      </c>
      <c r="B14" s="173">
        <f>+'[1]Kapsamlı Gelir Tablosu'!B13</f>
        <v>17</v>
      </c>
      <c r="C14" s="174">
        <f>+'[2]Kapsamlı Gelir Tablosu'!C14</f>
        <v>-1260</v>
      </c>
      <c r="D14" s="174">
        <f>+'[2]Kapsamlı Gelir Tablosu'!D14</f>
        <v>-3019</v>
      </c>
      <c r="E14" s="72"/>
      <c r="F14" s="72"/>
      <c r="H14" s="80"/>
    </row>
    <row r="15" spans="1:8" ht="24">
      <c r="A15" s="177" t="s">
        <v>127</v>
      </c>
      <c r="B15" s="178">
        <f>+'[1]Kapsamlı Gelir Tablosu'!B19</f>
        <v>17</v>
      </c>
      <c r="C15" s="179">
        <f>+'[2]Kapsamlı Gelir Tablosu'!C15</f>
        <v>389</v>
      </c>
      <c r="D15" s="179">
        <f>+'[2]Kapsamlı Gelir Tablosu'!D15</f>
        <v>-117</v>
      </c>
      <c r="E15" s="72"/>
      <c r="F15" s="72"/>
      <c r="H15" s="80"/>
    </row>
    <row r="16" spans="1:8">
      <c r="A16" s="94"/>
      <c r="B16" s="173"/>
      <c r="C16" s="174"/>
      <c r="D16" s="174"/>
      <c r="E16" s="72"/>
      <c r="F16" s="72"/>
    </row>
    <row r="17" spans="1:8">
      <c r="A17" s="139" t="s">
        <v>80</v>
      </c>
      <c r="B17" s="173"/>
      <c r="C17" s="174"/>
      <c r="D17" s="174"/>
      <c r="E17" s="72"/>
      <c r="F17" s="72"/>
    </row>
    <row r="18" spans="1:8">
      <c r="A18" s="180" t="s">
        <v>149</v>
      </c>
      <c r="B18" s="181">
        <f>+'[1]Kapsamlı Gelir Tablosu'!B17</f>
        <v>17</v>
      </c>
      <c r="C18" s="182">
        <f>+'[2]Kapsamlı Gelir Tablosu'!C18</f>
        <v>-225042</v>
      </c>
      <c r="D18" s="182">
        <f>+'[2]Kapsamlı Gelir Tablosu'!D18</f>
        <v>-52824</v>
      </c>
      <c r="E18" s="74"/>
      <c r="F18" s="74"/>
    </row>
    <row r="19" spans="1:8">
      <c r="A19" s="180"/>
      <c r="B19" s="181"/>
      <c r="C19" s="182"/>
      <c r="D19" s="182"/>
      <c r="E19" s="240"/>
      <c r="F19" s="240"/>
    </row>
    <row r="20" spans="1:8">
      <c r="A20" s="183" t="s">
        <v>81</v>
      </c>
      <c r="B20" s="173"/>
      <c r="C20" s="174"/>
      <c r="D20" s="174"/>
      <c r="E20" s="72"/>
      <c r="F20" s="72"/>
    </row>
    <row r="21" spans="1:8">
      <c r="A21" s="184" t="s">
        <v>82</v>
      </c>
      <c r="B21" s="178">
        <f>+'[1]Kapsamlı Gelir Tablosu'!B20</f>
        <v>17</v>
      </c>
      <c r="C21" s="179">
        <f>+'[2]Kapsamlı Gelir Tablosu'!C21</f>
        <v>45130</v>
      </c>
      <c r="D21" s="179">
        <f>+'[2]Kapsamlı Gelir Tablosu'!D21</f>
        <v>11268</v>
      </c>
      <c r="E21" s="74"/>
      <c r="F21" s="74"/>
      <c r="H21" s="80"/>
    </row>
    <row r="22" spans="1:8">
      <c r="A22" s="185"/>
      <c r="B22" s="173"/>
      <c r="C22" s="186"/>
      <c r="D22" s="186"/>
      <c r="E22" s="75"/>
      <c r="F22" s="75"/>
    </row>
    <row r="23" spans="1:8">
      <c r="A23" s="99" t="s">
        <v>128</v>
      </c>
      <c r="B23" s="141"/>
      <c r="C23" s="187">
        <f>+SUM(C10:C21)</f>
        <v>-182257</v>
      </c>
      <c r="D23" s="187">
        <f>+SUM(D10:D21)</f>
        <v>-27254</v>
      </c>
      <c r="E23" s="76"/>
      <c r="F23" s="76"/>
    </row>
    <row r="24" spans="1:8">
      <c r="A24" s="99"/>
      <c r="B24" s="141"/>
      <c r="C24" s="141"/>
      <c r="D24" s="142"/>
      <c r="E24" s="49"/>
      <c r="F24" s="53"/>
    </row>
    <row r="25" spans="1:8" ht="18.75" customHeight="1" thickBot="1">
      <c r="A25" s="188" t="s">
        <v>19</v>
      </c>
      <c r="B25" s="189"/>
      <c r="C25" s="190">
        <f>+C5+C23</f>
        <v>447172</v>
      </c>
      <c r="D25" s="190">
        <f>+D5+D23</f>
        <v>450706</v>
      </c>
      <c r="E25" s="77"/>
      <c r="F25" s="77"/>
    </row>
    <row r="26" spans="1:8" ht="12.75" thickTop="1"/>
  </sheetData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26"/>
  <sheetViews>
    <sheetView showGridLines="0" view="pageBreakPreview" topLeftCell="A25" zoomScale="90" zoomScaleNormal="100" zoomScaleSheetLayoutView="90" workbookViewId="0">
      <selection activeCell="C17" sqref="C17"/>
    </sheetView>
  </sheetViews>
  <sheetFormatPr defaultColWidth="9.140625" defaultRowHeight="12"/>
  <cols>
    <col min="1" max="1" width="34.7109375" style="4" customWidth="1"/>
    <col min="2" max="4" width="14" style="4" customWidth="1"/>
    <col min="5" max="5" width="18.5703125" style="4" customWidth="1"/>
    <col min="6" max="6" width="15.28515625" style="4" customWidth="1"/>
    <col min="7" max="7" width="2" style="4" customWidth="1"/>
    <col min="8" max="8" width="20.5703125" style="4" customWidth="1"/>
    <col min="9" max="9" width="16.42578125" style="4" customWidth="1"/>
    <col min="10" max="10" width="13.85546875" style="4" bestFit="1" customWidth="1"/>
    <col min="11" max="11" width="13.28515625" style="4" customWidth="1"/>
    <col min="12" max="12" width="14.7109375" style="28" customWidth="1"/>
    <col min="13" max="13" width="9.140625" style="4"/>
    <col min="14" max="14" width="28.7109375" style="4" bestFit="1" customWidth="1"/>
    <col min="15" max="16384" width="9.140625" style="4"/>
  </cols>
  <sheetData>
    <row r="1" spans="1:14" ht="25.9" customHeight="1">
      <c r="A1" s="162" t="s">
        <v>167</v>
      </c>
      <c r="B1" s="162"/>
      <c r="C1" s="162"/>
      <c r="D1" s="162"/>
      <c r="E1" s="162"/>
      <c r="F1" s="191"/>
      <c r="G1" s="191"/>
      <c r="H1" s="191"/>
      <c r="I1" s="191"/>
      <c r="J1" s="191"/>
      <c r="K1" s="191"/>
      <c r="L1" s="192"/>
    </row>
    <row r="2" spans="1:14" ht="76.5" customHeight="1">
      <c r="A2" s="6"/>
      <c r="B2" s="6"/>
      <c r="C2" s="6"/>
      <c r="D2" s="6"/>
      <c r="E2" s="249" t="s">
        <v>137</v>
      </c>
      <c r="F2" s="249"/>
      <c r="G2" s="193"/>
      <c r="H2" s="134" t="s">
        <v>155</v>
      </c>
      <c r="I2" s="194"/>
      <c r="J2" s="250" t="s">
        <v>120</v>
      </c>
      <c r="K2" s="250"/>
      <c r="L2" s="195"/>
    </row>
    <row r="3" spans="1:14" s="13" customFormat="1" ht="81.75" customHeight="1">
      <c r="A3" s="196" t="s">
        <v>48</v>
      </c>
      <c r="B3" s="134" t="s">
        <v>83</v>
      </c>
      <c r="C3" s="134" t="s">
        <v>31</v>
      </c>
      <c r="D3" s="134" t="s">
        <v>84</v>
      </c>
      <c r="E3" s="197" t="s">
        <v>150</v>
      </c>
      <c r="F3" s="197" t="s">
        <v>37</v>
      </c>
      <c r="G3" s="197"/>
      <c r="H3" s="197" t="s">
        <v>156</v>
      </c>
      <c r="I3" s="197" t="s">
        <v>85</v>
      </c>
      <c r="J3" s="134" t="s">
        <v>151</v>
      </c>
      <c r="K3" s="134" t="s">
        <v>86</v>
      </c>
      <c r="L3" s="134" t="s">
        <v>87</v>
      </c>
      <c r="N3" s="4"/>
    </row>
    <row r="4" spans="1:14" s="12" customFormat="1" ht="25.5" customHeight="1">
      <c r="A4" s="198" t="s">
        <v>160</v>
      </c>
      <c r="B4" s="199">
        <f>+'[2]Özkaynak Değişim Tablosu'!B4</f>
        <v>350910</v>
      </c>
      <c r="C4" s="199">
        <f>+'[2]Özkaynak Değişim Tablosu'!C4</f>
        <v>27920</v>
      </c>
      <c r="D4" s="199">
        <f>+'[2]Özkaynak Değişim Tablosu'!D4</f>
        <v>8</v>
      </c>
      <c r="E4" s="199">
        <f>+'[2]Özkaynak Değişim Tablosu'!E4</f>
        <v>10859</v>
      </c>
      <c r="F4" s="199">
        <f>+'[2]Özkaynak Değişim Tablosu'!F4</f>
        <v>-279</v>
      </c>
      <c r="G4" s="199"/>
      <c r="H4" s="199">
        <f>+'[2]Özkaynak Değişim Tablosu'!H4</f>
        <v>-794287</v>
      </c>
      <c r="I4" s="199">
        <f>+'[2]Özkaynak Değişim Tablosu'!I4</f>
        <v>370599</v>
      </c>
      <c r="J4" s="199">
        <f>+'[2]Özkaynak Değişim Tablosu'!J4</f>
        <v>2244313</v>
      </c>
      <c r="K4" s="199">
        <f>+'[2]Özkaynak Değişim Tablosu'!K4</f>
        <v>1683196</v>
      </c>
      <c r="L4" s="199">
        <f>+SUM(B4:K4)</f>
        <v>3893239</v>
      </c>
      <c r="N4" s="4"/>
    </row>
    <row r="5" spans="1:14">
      <c r="A5" s="94"/>
      <c r="B5" s="144"/>
      <c r="C5" s="144"/>
      <c r="D5" s="144"/>
      <c r="E5" s="144"/>
      <c r="F5" s="144"/>
      <c r="G5" s="144"/>
      <c r="H5" s="144"/>
      <c r="I5" s="144"/>
      <c r="J5" s="200"/>
      <c r="K5" s="200"/>
      <c r="L5" s="144"/>
      <c r="N5" s="13"/>
    </row>
    <row r="6" spans="1:14">
      <c r="A6" s="94" t="s">
        <v>88</v>
      </c>
      <c r="B6" s="201">
        <f>+'[2]Özkaynak Değişim Tablosu'!B6</f>
        <v>0</v>
      </c>
      <c r="C6" s="201">
        <f>+'[2]Özkaynak Değişim Tablosu'!C6</f>
        <v>0</v>
      </c>
      <c r="D6" s="201">
        <f>+'[2]Özkaynak Değişim Tablosu'!D6</f>
        <v>0</v>
      </c>
      <c r="E6" s="201">
        <f>+'[2]Özkaynak Değişim Tablosu'!E6</f>
        <v>0</v>
      </c>
      <c r="F6" s="201">
        <f>+'[2]Özkaynak Değişim Tablosu'!F6</f>
        <v>0</v>
      </c>
      <c r="G6" s="201"/>
      <c r="H6" s="201">
        <f>+'[2]Özkaynak Değişim Tablosu'!H6</f>
        <v>0</v>
      </c>
      <c r="I6" s="201">
        <f>+'[2]Özkaynak Değişim Tablosu'!I6</f>
        <v>0</v>
      </c>
      <c r="J6" s="201">
        <f>+'[2]Özkaynak Değişim Tablosu'!J6</f>
        <v>0</v>
      </c>
      <c r="K6" s="201">
        <f>+'[2]Özkaynak Değişim Tablosu'!K6</f>
        <v>477960</v>
      </c>
      <c r="L6" s="201">
        <f>+SUM(B6:K6)</f>
        <v>477960</v>
      </c>
      <c r="N6" s="12"/>
    </row>
    <row r="7" spans="1:14">
      <c r="A7" s="158" t="s">
        <v>89</v>
      </c>
      <c r="B7" s="202">
        <f>+'[2]Özkaynak Değişim Tablosu'!B7</f>
        <v>0</v>
      </c>
      <c r="C7" s="202">
        <f>+'[2]Özkaynak Değişim Tablosu'!C7</f>
        <v>0</v>
      </c>
      <c r="D7" s="202">
        <f>+'[2]Özkaynak Değişim Tablosu'!D7</f>
        <v>0</v>
      </c>
      <c r="E7" s="202">
        <f>+'[2]Özkaynak Değişim Tablosu'!E7</f>
        <v>2224</v>
      </c>
      <c r="F7" s="202">
        <f>+'[2]Özkaynak Değişim Tablosu'!F7</f>
        <v>12078</v>
      </c>
      <c r="G7" s="202"/>
      <c r="H7" s="202">
        <f>+'[2]Özkaynak Değişim Tablosu'!H7</f>
        <v>-41556</v>
      </c>
      <c r="I7" s="202">
        <f>+'[2]Özkaynak Değişim Tablosu'!I7</f>
        <v>0</v>
      </c>
      <c r="J7" s="202">
        <f>+'[2]Özkaynak Değişim Tablosu'!J7</f>
        <v>0</v>
      </c>
      <c r="K7" s="202">
        <f>+'[2]Özkaynak Değişim Tablosu'!K7</f>
        <v>0</v>
      </c>
      <c r="L7" s="202">
        <f>+SUM(B7:K7)</f>
        <v>-27254</v>
      </c>
    </row>
    <row r="8" spans="1:14">
      <c r="A8" s="203" t="s">
        <v>19</v>
      </c>
      <c r="B8" s="201">
        <f>+SUM(B6:B7)</f>
        <v>0</v>
      </c>
      <c r="C8" s="201">
        <f t="shared" ref="C8:K8" si="0">+SUM(C6:C7)</f>
        <v>0</v>
      </c>
      <c r="D8" s="201">
        <f t="shared" si="0"/>
        <v>0</v>
      </c>
      <c r="E8" s="201">
        <f t="shared" si="0"/>
        <v>2224</v>
      </c>
      <c r="F8" s="201">
        <f t="shared" si="0"/>
        <v>12078</v>
      </c>
      <c r="G8" s="201"/>
      <c r="H8" s="201">
        <f t="shared" ref="H8" si="1">+SUM(H6:H7)</f>
        <v>-41556</v>
      </c>
      <c r="I8" s="201">
        <f t="shared" si="0"/>
        <v>0</v>
      </c>
      <c r="J8" s="201">
        <f t="shared" si="0"/>
        <v>0</v>
      </c>
      <c r="K8" s="201">
        <f t="shared" si="0"/>
        <v>477960</v>
      </c>
      <c r="L8" s="201">
        <f>+SUM(B8:K8)</f>
        <v>450706</v>
      </c>
    </row>
    <row r="9" spans="1:14" s="12" customFormat="1">
      <c r="A9" s="94" t="s">
        <v>20</v>
      </c>
      <c r="B9" s="201">
        <f>+'[2]Özkaynak Değişim Tablosu'!B9</f>
        <v>0</v>
      </c>
      <c r="C9" s="201">
        <f>+'[2]Özkaynak Değişim Tablosu'!C9</f>
        <v>0</v>
      </c>
      <c r="D9" s="201">
        <f>+'[2]Özkaynak Değişim Tablosu'!D9</f>
        <v>0</v>
      </c>
      <c r="E9" s="201">
        <f>+'[2]Özkaynak Değişim Tablosu'!E9</f>
        <v>0</v>
      </c>
      <c r="F9" s="201">
        <f>+'[2]Özkaynak Değişim Tablosu'!F9</f>
        <v>0</v>
      </c>
      <c r="G9" s="201"/>
      <c r="H9" s="201">
        <f>+'[2]Özkaynak Değişim Tablosu'!H9</f>
        <v>0</v>
      </c>
      <c r="I9" s="201">
        <f>+'[2]Özkaynak Değişim Tablosu'!I9</f>
        <v>83517</v>
      </c>
      <c r="J9" s="201">
        <f>+'[2]Özkaynak Değişim Tablosu'!J9</f>
        <v>1599679</v>
      </c>
      <c r="K9" s="201">
        <f>+'[2]Özkaynak Değişim Tablosu'!K9</f>
        <v>-1683196</v>
      </c>
      <c r="L9" s="201">
        <f>+SUM(B9:K9)</f>
        <v>0</v>
      </c>
      <c r="N9" s="4"/>
    </row>
    <row r="10" spans="1:14">
      <c r="A10" s="158" t="s">
        <v>29</v>
      </c>
      <c r="B10" s="202">
        <f>+'[2]Özkaynak Değişim Tablosu'!B10</f>
        <v>0</v>
      </c>
      <c r="C10" s="202">
        <f>+'[2]Özkaynak Değişim Tablosu'!C10</f>
        <v>0</v>
      </c>
      <c r="D10" s="202">
        <f>+'[2]Özkaynak Değişim Tablosu'!D10</f>
        <v>0</v>
      </c>
      <c r="E10" s="202">
        <f>+'[2]Özkaynak Değişim Tablosu'!E10</f>
        <v>0</v>
      </c>
      <c r="F10" s="202">
        <f>+'[2]Özkaynak Değişim Tablosu'!F10</f>
        <v>0</v>
      </c>
      <c r="G10" s="202"/>
      <c r="H10" s="202">
        <f>+'[2]Özkaynak Değişim Tablosu'!H10</f>
        <v>0</v>
      </c>
      <c r="I10" s="202">
        <f>+'[2]Özkaynak Değişim Tablosu'!I10</f>
        <v>0</v>
      </c>
      <c r="J10" s="202">
        <f>+'[2]Özkaynak Değişim Tablosu'!J10</f>
        <v>-852711</v>
      </c>
      <c r="K10" s="202">
        <f>+'[2]Özkaynak Değişim Tablosu'!K10</f>
        <v>0</v>
      </c>
      <c r="L10" s="202">
        <f>+SUM(B10:K10)</f>
        <v>-852711</v>
      </c>
    </row>
    <row r="11" spans="1:14" s="12" customFormat="1" ht="24" customHeight="1">
      <c r="A11" s="198" t="s">
        <v>174</v>
      </c>
      <c r="B11" s="204">
        <f>+B4+B8+B9+B10</f>
        <v>350910</v>
      </c>
      <c r="C11" s="204">
        <f>+C4+C8+C9+C10</f>
        <v>27920</v>
      </c>
      <c r="D11" s="204">
        <f>+D4+D8+D9+D10</f>
        <v>8</v>
      </c>
      <c r="E11" s="204">
        <f>+E4+E8+E9+E10</f>
        <v>13083</v>
      </c>
      <c r="F11" s="199">
        <f>+F4+F8+F9+F10</f>
        <v>11799</v>
      </c>
      <c r="G11" s="199"/>
      <c r="H11" s="199">
        <f>+H4+H8+H9+H10</f>
        <v>-835843</v>
      </c>
      <c r="I11" s="199">
        <f>+I4+I8+I9+I10</f>
        <v>454116</v>
      </c>
      <c r="J11" s="199">
        <f>+J4+J8+J9+J10</f>
        <v>2991281</v>
      </c>
      <c r="K11" s="199">
        <f>+K4+K8+K9+K10</f>
        <v>477960</v>
      </c>
      <c r="L11" s="199">
        <f>+L4+L8+L9+L10</f>
        <v>3491234</v>
      </c>
    </row>
    <row r="12" spans="1:14">
      <c r="A12" s="20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4" ht="33" customHeight="1">
      <c r="A13" s="198" t="s">
        <v>175</v>
      </c>
      <c r="B13" s="199">
        <f>+'[2]Özkaynak Değişim Tablosu'!B13</f>
        <v>350910</v>
      </c>
      <c r="C13" s="199">
        <f>+'[2]Özkaynak Değişim Tablosu'!C13</f>
        <v>27920</v>
      </c>
      <c r="D13" s="199">
        <f>+'[2]Özkaynak Değişim Tablosu'!D13</f>
        <v>8</v>
      </c>
      <c r="E13" s="199">
        <f>+'[2]Özkaynak Değişim Tablosu'!E13</f>
        <v>20309</v>
      </c>
      <c r="F13" s="199">
        <f>+'[2]Özkaynak Değişim Tablosu'!F13</f>
        <v>-2060</v>
      </c>
      <c r="G13" s="199">
        <f>+'[2]Özkaynak Değişim Tablosu'!G13</f>
        <v>0</v>
      </c>
      <c r="H13" s="199">
        <f>+'[2]Özkaynak Değişim Tablosu'!H13</f>
        <v>-705427</v>
      </c>
      <c r="I13" s="199">
        <f>+'[2]Özkaynak Değişim Tablosu'!I13</f>
        <v>302764</v>
      </c>
      <c r="J13" s="199">
        <f>+'[2]Özkaynak Değişim Tablosu'!J13</f>
        <v>2711013</v>
      </c>
      <c r="K13" s="199">
        <f>+'[2]Özkaynak Değişim Tablosu'!K13</f>
        <v>1959484</v>
      </c>
      <c r="L13" s="199">
        <f>+SUM(B13:K13)</f>
        <v>4664921</v>
      </c>
    </row>
    <row r="14" spans="1:14">
      <c r="A14" s="20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4">
      <c r="A15" s="94" t="s">
        <v>90</v>
      </c>
      <c r="B15" s="201">
        <f>+'[2]Özkaynak Değişim Tablosu'!B15</f>
        <v>0</v>
      </c>
      <c r="C15" s="201">
        <f>+'[2]Özkaynak Değişim Tablosu'!C15</f>
        <v>0</v>
      </c>
      <c r="D15" s="201">
        <f>+'[2]Özkaynak Değişim Tablosu'!D15</f>
        <v>0</v>
      </c>
      <c r="E15" s="201">
        <f>+'[2]Özkaynak Değişim Tablosu'!E15</f>
        <v>0</v>
      </c>
      <c r="F15" s="201">
        <f>+'[2]Özkaynak Değişim Tablosu'!F15</f>
        <v>0</v>
      </c>
      <c r="G15" s="201"/>
      <c r="H15" s="201">
        <f>+'[2]Özkaynak Değişim Tablosu'!H15</f>
        <v>0</v>
      </c>
      <c r="I15" s="201">
        <f>+'[2]Özkaynak Değişim Tablosu'!I15</f>
        <v>0</v>
      </c>
      <c r="J15" s="201">
        <f>+'[2]Özkaynak Değişim Tablosu'!J15</f>
        <v>0</v>
      </c>
      <c r="K15" s="201">
        <f>+'[2]Özkaynak Değişim Tablosu'!K15</f>
        <v>629429</v>
      </c>
      <c r="L15" s="200">
        <f t="shared" ref="L15:L20" si="2">+SUM(B15:K15)</f>
        <v>629429</v>
      </c>
    </row>
    <row r="16" spans="1:14" s="12" customFormat="1">
      <c r="A16" s="158" t="s">
        <v>89</v>
      </c>
      <c r="B16" s="202">
        <f>+'[2]Özkaynak Değişim Tablosu'!B16</f>
        <v>0</v>
      </c>
      <c r="C16" s="202">
        <f>+'[2]Özkaynak Değişim Tablosu'!C16</f>
        <v>0</v>
      </c>
      <c r="D16" s="202">
        <f>+'[2]Özkaynak Değişim Tablosu'!D16</f>
        <v>0</v>
      </c>
      <c r="E16" s="202">
        <f>+'[2]Özkaynak Değişim Tablosu'!E16</f>
        <v>-7386</v>
      </c>
      <c r="F16" s="202">
        <f>+'[2]Özkaynak Değişim Tablosu'!F16</f>
        <v>5041</v>
      </c>
      <c r="G16" s="202"/>
      <c r="H16" s="202">
        <f>+'[2]Özkaynak Değişim Tablosu'!H16</f>
        <v>-179912</v>
      </c>
      <c r="I16" s="202">
        <f>+'[2]Özkaynak Değişim Tablosu'!I16</f>
        <v>0</v>
      </c>
      <c r="J16" s="202">
        <f>+'[2]Özkaynak Değişim Tablosu'!J16</f>
        <v>0</v>
      </c>
      <c r="K16" s="202">
        <f>+'[2]Özkaynak Değişim Tablosu'!K16</f>
        <v>0</v>
      </c>
      <c r="L16" s="207">
        <f t="shared" si="2"/>
        <v>-182257</v>
      </c>
    </row>
    <row r="17" spans="1:12">
      <c r="A17" s="150" t="s">
        <v>19</v>
      </c>
      <c r="B17" s="201">
        <f>+SUM(B15:B16)</f>
        <v>0</v>
      </c>
      <c r="C17" s="201">
        <f t="shared" ref="C17" si="3">+SUM(C15:C16)</f>
        <v>0</v>
      </c>
      <c r="D17" s="201">
        <f t="shared" ref="D17" si="4">+SUM(D15:D16)</f>
        <v>0</v>
      </c>
      <c r="E17" s="201">
        <f t="shared" ref="E17" si="5">+SUM(E15:E16)</f>
        <v>-7386</v>
      </c>
      <c r="F17" s="201">
        <f t="shared" ref="F17:H17" si="6">+SUM(F15:F16)</f>
        <v>5041</v>
      </c>
      <c r="G17" s="201"/>
      <c r="H17" s="201">
        <f t="shared" si="6"/>
        <v>-179912</v>
      </c>
      <c r="I17" s="201">
        <f t="shared" ref="I17" si="7">+SUM(I15:I16)</f>
        <v>0</v>
      </c>
      <c r="J17" s="201">
        <f t="shared" ref="J17" si="8">+SUM(J15:J16)</f>
        <v>0</v>
      </c>
      <c r="K17" s="201">
        <f t="shared" ref="K17" si="9">+SUM(K15:K16)</f>
        <v>629429</v>
      </c>
      <c r="L17" s="208">
        <f t="shared" si="2"/>
        <v>447172</v>
      </c>
    </row>
    <row r="18" spans="1:12">
      <c r="A18" s="94" t="s">
        <v>20</v>
      </c>
      <c r="B18" s="201">
        <f>+'[2]Özkaynak Değişim Tablosu'!B18</f>
        <v>0</v>
      </c>
      <c r="C18" s="201">
        <f>+'[2]Özkaynak Değişim Tablosu'!C18</f>
        <v>0</v>
      </c>
      <c r="D18" s="201">
        <f>+'[2]Özkaynak Değişim Tablosu'!D18</f>
        <v>0</v>
      </c>
      <c r="E18" s="201">
        <f>+'[2]Özkaynak Değişim Tablosu'!E18</f>
        <v>0</v>
      </c>
      <c r="F18" s="201">
        <f>+'[2]Özkaynak Değişim Tablosu'!F18</f>
        <v>0</v>
      </c>
      <c r="G18" s="201"/>
      <c r="H18" s="201">
        <f>+'[2]Özkaynak Değişim Tablosu'!H18</f>
        <v>0</v>
      </c>
      <c r="I18" s="201">
        <f>+'[2]Özkaynak Değişim Tablosu'!I18</f>
        <v>107729</v>
      </c>
      <c r="J18" s="201">
        <f>+'[2]Özkaynak Değişim Tablosu'!J18</f>
        <v>1851755</v>
      </c>
      <c r="K18" s="201">
        <f>+'[2]Özkaynak Değişim Tablosu'!K18</f>
        <v>-1959484</v>
      </c>
      <c r="L18" s="208">
        <f t="shared" si="2"/>
        <v>0</v>
      </c>
    </row>
    <row r="19" spans="1:12">
      <c r="A19" s="158" t="s">
        <v>29</v>
      </c>
      <c r="B19" s="202">
        <f>+'[2]Özkaynak Değişim Tablosu'!B19</f>
        <v>0</v>
      </c>
      <c r="C19" s="202">
        <f>+'[2]Özkaynak Değişim Tablosu'!C19</f>
        <v>0</v>
      </c>
      <c r="D19" s="202">
        <f>+'[2]Özkaynak Değişim Tablosu'!D19</f>
        <v>0</v>
      </c>
      <c r="E19" s="202">
        <f>+'[2]Özkaynak Değişim Tablosu'!E19</f>
        <v>0</v>
      </c>
      <c r="F19" s="202">
        <f>+'[2]Özkaynak Değişim Tablosu'!F19</f>
        <v>0</v>
      </c>
      <c r="G19" s="202"/>
      <c r="H19" s="202">
        <f>+'[2]Özkaynak Değişim Tablosu'!H19</f>
        <v>0</v>
      </c>
      <c r="I19" s="202">
        <f>+'[2]Özkaynak Değişim Tablosu'!I19</f>
        <v>0</v>
      </c>
      <c r="J19" s="202">
        <f>+'[2]Özkaynak Değişim Tablosu'!J19</f>
        <v>-1094839</v>
      </c>
      <c r="K19" s="202">
        <f>+'[2]Özkaynak Değişim Tablosu'!K19</f>
        <v>0</v>
      </c>
      <c r="L19" s="207">
        <f t="shared" si="2"/>
        <v>-1094839</v>
      </c>
    </row>
    <row r="20" spans="1:12" ht="27.75" customHeight="1" thickBot="1">
      <c r="A20" s="107" t="s">
        <v>176</v>
      </c>
      <c r="B20" s="209">
        <f>+B13+B17+B18+B19</f>
        <v>350910</v>
      </c>
      <c r="C20" s="209">
        <f>+C13+C17+C18+C19</f>
        <v>27920</v>
      </c>
      <c r="D20" s="209">
        <f>+D13+D17+D18+D19</f>
        <v>8</v>
      </c>
      <c r="E20" s="209">
        <f>+E13+E17+E18+E19</f>
        <v>12923</v>
      </c>
      <c r="F20" s="209">
        <f>+F13+F17+F18+F19</f>
        <v>2981</v>
      </c>
      <c r="G20" s="209"/>
      <c r="H20" s="209">
        <f>+H13+H17+H18+H19</f>
        <v>-885339</v>
      </c>
      <c r="I20" s="209">
        <f>+I13+I17+I18+I19</f>
        <v>410493</v>
      </c>
      <c r="J20" s="209">
        <f>+J13+J17+J18+J19</f>
        <v>3467929</v>
      </c>
      <c r="K20" s="209">
        <f>+K13+K17+K18+K19</f>
        <v>629429</v>
      </c>
      <c r="L20" s="209">
        <f t="shared" si="2"/>
        <v>4017254</v>
      </c>
    </row>
    <row r="21" spans="1:12" ht="12.75" thickTop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>
      <c r="B22" s="3"/>
      <c r="C22" s="3"/>
      <c r="D22" s="3"/>
      <c r="E22" s="3"/>
      <c r="F22" s="3"/>
      <c r="G22" s="3"/>
      <c r="H22" s="2"/>
      <c r="I22" s="3"/>
      <c r="J22" s="3"/>
      <c r="K22" s="3"/>
      <c r="L22" s="3"/>
    </row>
    <row r="23" spans="1:1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27"/>
    </row>
    <row r="25" spans="1:12" ht="27.75" customHeight="1"/>
    <row r="26" spans="1:12" ht="10.5" customHeight="1"/>
  </sheetData>
  <mergeCells count="2">
    <mergeCell ref="E2:F2"/>
    <mergeCell ref="J2:K2"/>
  </mergeCells>
  <pageMargins left="0.70866141732283472" right="0.70866141732283472" top="0.74803149606299213" bottom="0.74803149606299213" header="0.31496062992125984" footer="0.31496062992125984"/>
  <pageSetup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64"/>
  <sheetViews>
    <sheetView showGridLines="0" view="pageBreakPreview" topLeftCell="A49" zoomScale="85" zoomScaleNormal="100" zoomScaleSheetLayoutView="85" workbookViewId="0">
      <selection activeCell="C17" sqref="C17"/>
    </sheetView>
  </sheetViews>
  <sheetFormatPr defaultRowHeight="12"/>
  <cols>
    <col min="1" max="1" width="69.85546875" style="14" customWidth="1"/>
    <col min="2" max="2" width="10.85546875" style="22" customWidth="1"/>
    <col min="3" max="3" width="22.5703125" style="22" customWidth="1"/>
    <col min="4" max="4" width="24" style="14" customWidth="1"/>
    <col min="5" max="5" width="6.5703125" style="30" customWidth="1"/>
    <col min="6" max="6" width="10.140625" style="14" bestFit="1" customWidth="1"/>
    <col min="7" max="7" width="9.140625" style="14"/>
    <col min="8" max="8" width="9.140625" style="16"/>
    <col min="9" max="9" width="12.28515625" style="14" customWidth="1"/>
    <col min="10" max="10" width="11.7109375" style="14" customWidth="1"/>
    <col min="11" max="256" width="9.140625" style="14"/>
    <col min="257" max="257" width="46" style="14" customWidth="1"/>
    <col min="258" max="258" width="18.85546875" style="14" customWidth="1"/>
    <col min="259" max="260" width="15" style="14" customWidth="1"/>
    <col min="261" max="512" width="9.140625" style="14"/>
    <col min="513" max="513" width="46" style="14" customWidth="1"/>
    <col min="514" max="514" width="18.85546875" style="14" customWidth="1"/>
    <col min="515" max="516" width="15" style="14" customWidth="1"/>
    <col min="517" max="768" width="9.140625" style="14"/>
    <col min="769" max="769" width="46" style="14" customWidth="1"/>
    <col min="770" max="770" width="18.85546875" style="14" customWidth="1"/>
    <col min="771" max="772" width="15" style="14" customWidth="1"/>
    <col min="773" max="1024" width="9.140625" style="14"/>
    <col min="1025" max="1025" width="46" style="14" customWidth="1"/>
    <col min="1026" max="1026" width="18.85546875" style="14" customWidth="1"/>
    <col min="1027" max="1028" width="15" style="14" customWidth="1"/>
    <col min="1029" max="1280" width="9.140625" style="14"/>
    <col min="1281" max="1281" width="46" style="14" customWidth="1"/>
    <col min="1282" max="1282" width="18.85546875" style="14" customWidth="1"/>
    <col min="1283" max="1284" width="15" style="14" customWidth="1"/>
    <col min="1285" max="1536" width="9.140625" style="14"/>
    <col min="1537" max="1537" width="46" style="14" customWidth="1"/>
    <col min="1538" max="1538" width="18.85546875" style="14" customWidth="1"/>
    <col min="1539" max="1540" width="15" style="14" customWidth="1"/>
    <col min="1541" max="1792" width="9.140625" style="14"/>
    <col min="1793" max="1793" width="46" style="14" customWidth="1"/>
    <col min="1794" max="1794" width="18.85546875" style="14" customWidth="1"/>
    <col min="1795" max="1796" width="15" style="14" customWidth="1"/>
    <col min="1797" max="2048" width="9.140625" style="14"/>
    <col min="2049" max="2049" width="46" style="14" customWidth="1"/>
    <col min="2050" max="2050" width="18.85546875" style="14" customWidth="1"/>
    <col min="2051" max="2052" width="15" style="14" customWidth="1"/>
    <col min="2053" max="2304" width="9.140625" style="14"/>
    <col min="2305" max="2305" width="46" style="14" customWidth="1"/>
    <col min="2306" max="2306" width="18.85546875" style="14" customWidth="1"/>
    <col min="2307" max="2308" width="15" style="14" customWidth="1"/>
    <col min="2309" max="2560" width="9.140625" style="14"/>
    <col min="2561" max="2561" width="46" style="14" customWidth="1"/>
    <col min="2562" max="2562" width="18.85546875" style="14" customWidth="1"/>
    <col min="2563" max="2564" width="15" style="14" customWidth="1"/>
    <col min="2565" max="2816" width="9.140625" style="14"/>
    <col min="2817" max="2817" width="46" style="14" customWidth="1"/>
    <col min="2818" max="2818" width="18.85546875" style="14" customWidth="1"/>
    <col min="2819" max="2820" width="15" style="14" customWidth="1"/>
    <col min="2821" max="3072" width="9.140625" style="14"/>
    <col min="3073" max="3073" width="46" style="14" customWidth="1"/>
    <col min="3074" max="3074" width="18.85546875" style="14" customWidth="1"/>
    <col min="3075" max="3076" width="15" style="14" customWidth="1"/>
    <col min="3077" max="3328" width="9.140625" style="14"/>
    <col min="3329" max="3329" width="46" style="14" customWidth="1"/>
    <col min="3330" max="3330" width="18.85546875" style="14" customWidth="1"/>
    <col min="3331" max="3332" width="15" style="14" customWidth="1"/>
    <col min="3333" max="3584" width="9.140625" style="14"/>
    <col min="3585" max="3585" width="46" style="14" customWidth="1"/>
    <col min="3586" max="3586" width="18.85546875" style="14" customWidth="1"/>
    <col min="3587" max="3588" width="15" style="14" customWidth="1"/>
    <col min="3589" max="3840" width="9.140625" style="14"/>
    <col min="3841" max="3841" width="46" style="14" customWidth="1"/>
    <col min="3842" max="3842" width="18.85546875" style="14" customWidth="1"/>
    <col min="3843" max="3844" width="15" style="14" customWidth="1"/>
    <col min="3845" max="4096" width="9.140625" style="14"/>
    <col min="4097" max="4097" width="46" style="14" customWidth="1"/>
    <col min="4098" max="4098" width="18.85546875" style="14" customWidth="1"/>
    <col min="4099" max="4100" width="15" style="14" customWidth="1"/>
    <col min="4101" max="4352" width="9.140625" style="14"/>
    <col min="4353" max="4353" width="46" style="14" customWidth="1"/>
    <col min="4354" max="4354" width="18.85546875" style="14" customWidth="1"/>
    <col min="4355" max="4356" width="15" style="14" customWidth="1"/>
    <col min="4357" max="4608" width="9.140625" style="14"/>
    <col min="4609" max="4609" width="46" style="14" customWidth="1"/>
    <col min="4610" max="4610" width="18.85546875" style="14" customWidth="1"/>
    <col min="4611" max="4612" width="15" style="14" customWidth="1"/>
    <col min="4613" max="4864" width="9.140625" style="14"/>
    <col min="4865" max="4865" width="46" style="14" customWidth="1"/>
    <col min="4866" max="4866" width="18.85546875" style="14" customWidth="1"/>
    <col min="4867" max="4868" width="15" style="14" customWidth="1"/>
    <col min="4869" max="5120" width="9.140625" style="14"/>
    <col min="5121" max="5121" width="46" style="14" customWidth="1"/>
    <col min="5122" max="5122" width="18.85546875" style="14" customWidth="1"/>
    <col min="5123" max="5124" width="15" style="14" customWidth="1"/>
    <col min="5125" max="5376" width="9.140625" style="14"/>
    <col min="5377" max="5377" width="46" style="14" customWidth="1"/>
    <col min="5378" max="5378" width="18.85546875" style="14" customWidth="1"/>
    <col min="5379" max="5380" width="15" style="14" customWidth="1"/>
    <col min="5381" max="5632" width="9.140625" style="14"/>
    <col min="5633" max="5633" width="46" style="14" customWidth="1"/>
    <col min="5634" max="5634" width="18.85546875" style="14" customWidth="1"/>
    <col min="5635" max="5636" width="15" style="14" customWidth="1"/>
    <col min="5637" max="5888" width="9.140625" style="14"/>
    <col min="5889" max="5889" width="46" style="14" customWidth="1"/>
    <col min="5890" max="5890" width="18.85546875" style="14" customWidth="1"/>
    <col min="5891" max="5892" width="15" style="14" customWidth="1"/>
    <col min="5893" max="6144" width="9.140625" style="14"/>
    <col min="6145" max="6145" width="46" style="14" customWidth="1"/>
    <col min="6146" max="6146" width="18.85546875" style="14" customWidth="1"/>
    <col min="6147" max="6148" width="15" style="14" customWidth="1"/>
    <col min="6149" max="6400" width="9.140625" style="14"/>
    <col min="6401" max="6401" width="46" style="14" customWidth="1"/>
    <col min="6402" max="6402" width="18.85546875" style="14" customWidth="1"/>
    <col min="6403" max="6404" width="15" style="14" customWidth="1"/>
    <col min="6405" max="6656" width="9.140625" style="14"/>
    <col min="6657" max="6657" width="46" style="14" customWidth="1"/>
    <col min="6658" max="6658" width="18.85546875" style="14" customWidth="1"/>
    <col min="6659" max="6660" width="15" style="14" customWidth="1"/>
    <col min="6661" max="6912" width="9.140625" style="14"/>
    <col min="6913" max="6913" width="46" style="14" customWidth="1"/>
    <col min="6914" max="6914" width="18.85546875" style="14" customWidth="1"/>
    <col min="6915" max="6916" width="15" style="14" customWidth="1"/>
    <col min="6917" max="7168" width="9.140625" style="14"/>
    <col min="7169" max="7169" width="46" style="14" customWidth="1"/>
    <col min="7170" max="7170" width="18.85546875" style="14" customWidth="1"/>
    <col min="7171" max="7172" width="15" style="14" customWidth="1"/>
    <col min="7173" max="7424" width="9.140625" style="14"/>
    <col min="7425" max="7425" width="46" style="14" customWidth="1"/>
    <col min="7426" max="7426" width="18.85546875" style="14" customWidth="1"/>
    <col min="7427" max="7428" width="15" style="14" customWidth="1"/>
    <col min="7429" max="7680" width="9.140625" style="14"/>
    <col min="7681" max="7681" width="46" style="14" customWidth="1"/>
    <col min="7682" max="7682" width="18.85546875" style="14" customWidth="1"/>
    <col min="7683" max="7684" width="15" style="14" customWidth="1"/>
    <col min="7685" max="7936" width="9.140625" style="14"/>
    <col min="7937" max="7937" width="46" style="14" customWidth="1"/>
    <col min="7938" max="7938" width="18.85546875" style="14" customWidth="1"/>
    <col min="7939" max="7940" width="15" style="14" customWidth="1"/>
    <col min="7941" max="8192" width="9.140625" style="14"/>
    <col min="8193" max="8193" width="46" style="14" customWidth="1"/>
    <col min="8194" max="8194" width="18.85546875" style="14" customWidth="1"/>
    <col min="8195" max="8196" width="15" style="14" customWidth="1"/>
    <col min="8197" max="8448" width="9.140625" style="14"/>
    <col min="8449" max="8449" width="46" style="14" customWidth="1"/>
    <col min="8450" max="8450" width="18.85546875" style="14" customWidth="1"/>
    <col min="8451" max="8452" width="15" style="14" customWidth="1"/>
    <col min="8453" max="8704" width="9.140625" style="14"/>
    <col min="8705" max="8705" width="46" style="14" customWidth="1"/>
    <col min="8706" max="8706" width="18.85546875" style="14" customWidth="1"/>
    <col min="8707" max="8708" width="15" style="14" customWidth="1"/>
    <col min="8709" max="8960" width="9.140625" style="14"/>
    <col min="8961" max="8961" width="46" style="14" customWidth="1"/>
    <col min="8962" max="8962" width="18.85546875" style="14" customWidth="1"/>
    <col min="8963" max="8964" width="15" style="14" customWidth="1"/>
    <col min="8965" max="9216" width="9.140625" style="14"/>
    <col min="9217" max="9217" width="46" style="14" customWidth="1"/>
    <col min="9218" max="9218" width="18.85546875" style="14" customWidth="1"/>
    <col min="9219" max="9220" width="15" style="14" customWidth="1"/>
    <col min="9221" max="9472" width="9.140625" style="14"/>
    <col min="9473" max="9473" width="46" style="14" customWidth="1"/>
    <col min="9474" max="9474" width="18.85546875" style="14" customWidth="1"/>
    <col min="9475" max="9476" width="15" style="14" customWidth="1"/>
    <col min="9477" max="9728" width="9.140625" style="14"/>
    <col min="9729" max="9729" width="46" style="14" customWidth="1"/>
    <col min="9730" max="9730" width="18.85546875" style="14" customWidth="1"/>
    <col min="9731" max="9732" width="15" style="14" customWidth="1"/>
    <col min="9733" max="9984" width="9.140625" style="14"/>
    <col min="9985" max="9985" width="46" style="14" customWidth="1"/>
    <col min="9986" max="9986" width="18.85546875" style="14" customWidth="1"/>
    <col min="9987" max="9988" width="15" style="14" customWidth="1"/>
    <col min="9989" max="10240" width="9.140625" style="14"/>
    <col min="10241" max="10241" width="46" style="14" customWidth="1"/>
    <col min="10242" max="10242" width="18.85546875" style="14" customWidth="1"/>
    <col min="10243" max="10244" width="15" style="14" customWidth="1"/>
    <col min="10245" max="10496" width="9.140625" style="14"/>
    <col min="10497" max="10497" width="46" style="14" customWidth="1"/>
    <col min="10498" max="10498" width="18.85546875" style="14" customWidth="1"/>
    <col min="10499" max="10500" width="15" style="14" customWidth="1"/>
    <col min="10501" max="10752" width="9.140625" style="14"/>
    <col min="10753" max="10753" width="46" style="14" customWidth="1"/>
    <col min="10754" max="10754" width="18.85546875" style="14" customWidth="1"/>
    <col min="10755" max="10756" width="15" style="14" customWidth="1"/>
    <col min="10757" max="11008" width="9.140625" style="14"/>
    <col min="11009" max="11009" width="46" style="14" customWidth="1"/>
    <col min="11010" max="11010" width="18.85546875" style="14" customWidth="1"/>
    <col min="11011" max="11012" width="15" style="14" customWidth="1"/>
    <col min="11013" max="11264" width="9.140625" style="14"/>
    <col min="11265" max="11265" width="46" style="14" customWidth="1"/>
    <col min="11266" max="11266" width="18.85546875" style="14" customWidth="1"/>
    <col min="11267" max="11268" width="15" style="14" customWidth="1"/>
    <col min="11269" max="11520" width="9.140625" style="14"/>
    <col min="11521" max="11521" width="46" style="14" customWidth="1"/>
    <col min="11522" max="11522" width="18.85546875" style="14" customWidth="1"/>
    <col min="11523" max="11524" width="15" style="14" customWidth="1"/>
    <col min="11525" max="11776" width="9.140625" style="14"/>
    <col min="11777" max="11777" width="46" style="14" customWidth="1"/>
    <col min="11778" max="11778" width="18.85546875" style="14" customWidth="1"/>
    <col min="11779" max="11780" width="15" style="14" customWidth="1"/>
    <col min="11781" max="12032" width="9.140625" style="14"/>
    <col min="12033" max="12033" width="46" style="14" customWidth="1"/>
    <col min="12034" max="12034" width="18.85546875" style="14" customWidth="1"/>
    <col min="12035" max="12036" width="15" style="14" customWidth="1"/>
    <col min="12037" max="12288" width="9.140625" style="14"/>
    <col min="12289" max="12289" width="46" style="14" customWidth="1"/>
    <col min="12290" max="12290" width="18.85546875" style="14" customWidth="1"/>
    <col min="12291" max="12292" width="15" style="14" customWidth="1"/>
    <col min="12293" max="12544" width="9.140625" style="14"/>
    <col min="12545" max="12545" width="46" style="14" customWidth="1"/>
    <col min="12546" max="12546" width="18.85546875" style="14" customWidth="1"/>
    <col min="12547" max="12548" width="15" style="14" customWidth="1"/>
    <col min="12549" max="12800" width="9.140625" style="14"/>
    <col min="12801" max="12801" width="46" style="14" customWidth="1"/>
    <col min="12802" max="12802" width="18.85546875" style="14" customWidth="1"/>
    <col min="12803" max="12804" width="15" style="14" customWidth="1"/>
    <col min="12805" max="13056" width="9.140625" style="14"/>
    <col min="13057" max="13057" width="46" style="14" customWidth="1"/>
    <col min="13058" max="13058" width="18.85546875" style="14" customWidth="1"/>
    <col min="13059" max="13060" width="15" style="14" customWidth="1"/>
    <col min="13061" max="13312" width="9.140625" style="14"/>
    <col min="13313" max="13313" width="46" style="14" customWidth="1"/>
    <col min="13314" max="13314" width="18.85546875" style="14" customWidth="1"/>
    <col min="13315" max="13316" width="15" style="14" customWidth="1"/>
    <col min="13317" max="13568" width="9.140625" style="14"/>
    <col min="13569" max="13569" width="46" style="14" customWidth="1"/>
    <col min="13570" max="13570" width="18.85546875" style="14" customWidth="1"/>
    <col min="13571" max="13572" width="15" style="14" customWidth="1"/>
    <col min="13573" max="13824" width="9.140625" style="14"/>
    <col min="13825" max="13825" width="46" style="14" customWidth="1"/>
    <col min="13826" max="13826" width="18.85546875" style="14" customWidth="1"/>
    <col min="13827" max="13828" width="15" style="14" customWidth="1"/>
    <col min="13829" max="14080" width="9.140625" style="14"/>
    <col min="14081" max="14081" width="46" style="14" customWidth="1"/>
    <col min="14082" max="14082" width="18.85546875" style="14" customWidth="1"/>
    <col min="14083" max="14084" width="15" style="14" customWidth="1"/>
    <col min="14085" max="14336" width="9.140625" style="14"/>
    <col min="14337" max="14337" width="46" style="14" customWidth="1"/>
    <col min="14338" max="14338" width="18.85546875" style="14" customWidth="1"/>
    <col min="14339" max="14340" width="15" style="14" customWidth="1"/>
    <col min="14341" max="14592" width="9.140625" style="14"/>
    <col min="14593" max="14593" width="46" style="14" customWidth="1"/>
    <col min="14594" max="14594" width="18.85546875" style="14" customWidth="1"/>
    <col min="14595" max="14596" width="15" style="14" customWidth="1"/>
    <col min="14597" max="14848" width="9.140625" style="14"/>
    <col min="14849" max="14849" width="46" style="14" customWidth="1"/>
    <col min="14850" max="14850" width="18.85546875" style="14" customWidth="1"/>
    <col min="14851" max="14852" width="15" style="14" customWidth="1"/>
    <col min="14853" max="15104" width="9.140625" style="14"/>
    <col min="15105" max="15105" width="46" style="14" customWidth="1"/>
    <col min="15106" max="15106" width="18.85546875" style="14" customWidth="1"/>
    <col min="15107" max="15108" width="15" style="14" customWidth="1"/>
    <col min="15109" max="15360" width="9.140625" style="14"/>
    <col min="15361" max="15361" width="46" style="14" customWidth="1"/>
    <col min="15362" max="15362" width="18.85546875" style="14" customWidth="1"/>
    <col min="15363" max="15364" width="15" style="14" customWidth="1"/>
    <col min="15365" max="15616" width="9.140625" style="14"/>
    <col min="15617" max="15617" width="46" style="14" customWidth="1"/>
    <col min="15618" max="15618" width="18.85546875" style="14" customWidth="1"/>
    <col min="15619" max="15620" width="15" style="14" customWidth="1"/>
    <col min="15621" max="15872" width="9.140625" style="14"/>
    <col min="15873" max="15873" width="46" style="14" customWidth="1"/>
    <col min="15874" max="15874" width="18.85546875" style="14" customWidth="1"/>
    <col min="15875" max="15876" width="15" style="14" customWidth="1"/>
    <col min="15877" max="16128" width="9.140625" style="14"/>
    <col min="16129" max="16129" width="46" style="14" customWidth="1"/>
    <col min="16130" max="16130" width="18.85546875" style="14" customWidth="1"/>
    <col min="16131" max="16132" width="15" style="14" customWidth="1"/>
    <col min="16133" max="16384" width="9.140625" style="14"/>
  </cols>
  <sheetData>
    <row r="1" spans="1:12" ht="27.75" customHeight="1">
      <c r="A1" s="251" t="s">
        <v>168</v>
      </c>
      <c r="B1" s="251"/>
      <c r="C1" s="251"/>
      <c r="D1" s="251"/>
    </row>
    <row r="2" spans="1:12" ht="36">
      <c r="A2" s="210" t="s">
        <v>121</v>
      </c>
      <c r="B2" s="211" t="s">
        <v>26</v>
      </c>
      <c r="C2" s="211" t="s">
        <v>177</v>
      </c>
      <c r="D2" s="211" t="s">
        <v>178</v>
      </c>
      <c r="L2" s="38"/>
    </row>
    <row r="3" spans="1:12" ht="12.75">
      <c r="A3" s="212"/>
      <c r="B3" s="213"/>
      <c r="C3" s="214"/>
      <c r="D3" s="215"/>
      <c r="L3" s="38"/>
    </row>
    <row r="4" spans="1:12" ht="12.75">
      <c r="A4" s="216"/>
      <c r="B4" s="217"/>
      <c r="C4" s="217"/>
      <c r="D4" s="217"/>
      <c r="E4" s="29"/>
      <c r="L4" s="38"/>
    </row>
    <row r="5" spans="1:12" ht="12.75">
      <c r="A5" s="216" t="s">
        <v>91</v>
      </c>
      <c r="B5" s="217"/>
      <c r="C5" s="218">
        <f>+SUM(C33:C39)</f>
        <v>702423</v>
      </c>
      <c r="D5" s="219">
        <f>+SUM(D33:D39)</f>
        <v>436603</v>
      </c>
      <c r="G5" s="35"/>
      <c r="H5" s="246"/>
      <c r="L5" s="38"/>
    </row>
    <row r="6" spans="1:12" ht="12.75">
      <c r="A6" s="220" t="s">
        <v>69</v>
      </c>
      <c r="B6" s="221"/>
      <c r="C6" s="222">
        <f>+'[2]Nakit Akım Tablosu'!C6</f>
        <v>629429</v>
      </c>
      <c r="D6" s="223">
        <f>+'[2]Nakit Akım Tablosu'!D6</f>
        <v>477960</v>
      </c>
      <c r="G6" s="35"/>
      <c r="H6" s="247"/>
      <c r="L6" s="38"/>
    </row>
    <row r="7" spans="1:12" ht="12.75">
      <c r="A7" s="216" t="s">
        <v>152</v>
      </c>
      <c r="B7" s="217"/>
      <c r="C7" s="218">
        <f>+SUM(C8:C22)</f>
        <v>485806</v>
      </c>
      <c r="D7" s="219">
        <f>+SUM(D8:D22)</f>
        <v>494894</v>
      </c>
      <c r="G7" s="35"/>
      <c r="H7" s="246"/>
      <c r="L7" s="38"/>
    </row>
    <row r="8" spans="1:12" ht="12.75">
      <c r="A8" s="220" t="s">
        <v>41</v>
      </c>
      <c r="B8" s="217" t="s">
        <v>163</v>
      </c>
      <c r="C8" s="222">
        <f>+'[2]Nakit Akım Tablosu'!C8</f>
        <v>218696</v>
      </c>
      <c r="D8" s="223">
        <f>+'[2]Nakit Akım Tablosu'!D8</f>
        <v>178053</v>
      </c>
      <c r="G8" s="35"/>
      <c r="H8" s="247"/>
      <c r="L8" s="38"/>
    </row>
    <row r="9" spans="1:12" ht="12.75">
      <c r="A9" s="220" t="s">
        <v>92</v>
      </c>
      <c r="B9" s="217">
        <v>9</v>
      </c>
      <c r="C9" s="222">
        <f>+'[2]Nakit Akım Tablosu'!C9</f>
        <v>39</v>
      </c>
      <c r="D9" s="223">
        <f>+'[2]Nakit Akım Tablosu'!D9</f>
        <v>-749</v>
      </c>
      <c r="G9" s="35"/>
      <c r="H9" s="247"/>
      <c r="L9" s="38"/>
    </row>
    <row r="10" spans="1:12" ht="12.75">
      <c r="A10" s="220" t="s">
        <v>93</v>
      </c>
      <c r="B10" s="217"/>
      <c r="C10" s="222">
        <f>+'[2]Nakit Akım Tablosu'!C10</f>
        <v>-69700</v>
      </c>
      <c r="D10" s="223">
        <f>+'[2]Nakit Akım Tablosu'!D10</f>
        <v>10249</v>
      </c>
      <c r="G10" s="35"/>
      <c r="H10" s="247"/>
      <c r="L10" s="38"/>
    </row>
    <row r="11" spans="1:12" ht="12.75">
      <c r="A11" s="220" t="s">
        <v>94</v>
      </c>
      <c r="B11" s="217">
        <v>13</v>
      </c>
      <c r="C11" s="222">
        <f>+'[2]Nakit Akım Tablosu'!C11</f>
        <v>6052</v>
      </c>
      <c r="D11" s="223">
        <f>+'[2]Nakit Akım Tablosu'!D11</f>
        <v>3304</v>
      </c>
      <c r="G11" s="35"/>
      <c r="H11" s="247"/>
      <c r="L11" s="38"/>
    </row>
    <row r="12" spans="1:12" ht="12.75">
      <c r="A12" s="220" t="s">
        <v>95</v>
      </c>
      <c r="B12" s="217">
        <v>13</v>
      </c>
      <c r="C12" s="222">
        <f>+'[2]Nakit Akım Tablosu'!C12</f>
        <v>43451</v>
      </c>
      <c r="D12" s="223">
        <f>+'[2]Nakit Akım Tablosu'!D12</f>
        <v>50621</v>
      </c>
      <c r="G12" s="35"/>
      <c r="H12" s="247"/>
      <c r="L12" s="38"/>
    </row>
    <row r="13" spans="1:12" ht="12.75">
      <c r="A13" s="220" t="s">
        <v>96</v>
      </c>
      <c r="B13" s="217"/>
      <c r="C13" s="222">
        <f>+'[2]Nakit Akım Tablosu'!C13</f>
        <v>11636</v>
      </c>
      <c r="D13" s="223">
        <f>+'[2]Nakit Akım Tablosu'!D13</f>
        <v>5077</v>
      </c>
      <c r="G13" s="35"/>
      <c r="H13" s="247"/>
      <c r="L13" s="38"/>
    </row>
    <row r="14" spans="1:12" ht="12.75">
      <c r="A14" s="220" t="s">
        <v>97</v>
      </c>
      <c r="B14" s="217">
        <v>29</v>
      </c>
      <c r="C14" s="222">
        <f>+'[2]Nakit Akım Tablosu'!C14</f>
        <v>-1172</v>
      </c>
      <c r="D14" s="223">
        <f>+'[2]Nakit Akım Tablosu'!D14</f>
        <v>-422</v>
      </c>
      <c r="G14" s="35"/>
      <c r="H14" s="247"/>
      <c r="I14" s="38"/>
      <c r="J14" s="243"/>
      <c r="K14" s="243"/>
      <c r="L14" s="38"/>
    </row>
    <row r="15" spans="1:12" ht="12.75">
      <c r="A15" s="220" t="s">
        <v>98</v>
      </c>
      <c r="B15" s="217">
        <v>22</v>
      </c>
      <c r="C15" s="222">
        <f>+'[2]Nakit Akım Tablosu'!C15</f>
        <v>-53874</v>
      </c>
      <c r="D15" s="223">
        <f>+'[2]Nakit Akım Tablosu'!D15</f>
        <v>-31358</v>
      </c>
      <c r="G15" s="35"/>
      <c r="H15" s="247"/>
      <c r="I15" s="38"/>
      <c r="J15" s="244"/>
      <c r="K15" s="244"/>
      <c r="L15" s="38"/>
    </row>
    <row r="16" spans="1:12" ht="12.75">
      <c r="A16" s="220" t="s">
        <v>42</v>
      </c>
      <c r="B16" s="217">
        <v>23</v>
      </c>
      <c r="C16" s="222">
        <f>+'[2]Nakit Akım Tablosu'!C16</f>
        <v>28229</v>
      </c>
      <c r="D16" s="223">
        <f>+'[2]Nakit Akım Tablosu'!D16</f>
        <v>17619</v>
      </c>
      <c r="G16" s="35"/>
      <c r="H16" s="247"/>
      <c r="I16" s="38"/>
      <c r="J16" s="243"/>
      <c r="K16" s="243"/>
      <c r="L16" s="38"/>
    </row>
    <row r="17" spans="1:12" ht="12.75">
      <c r="A17" s="220" t="s">
        <v>99</v>
      </c>
      <c r="B17" s="217">
        <v>24</v>
      </c>
      <c r="C17" s="222">
        <f>+'[2]Nakit Akım Tablosu'!C17</f>
        <v>-17580</v>
      </c>
      <c r="D17" s="223">
        <f>+'[2]Nakit Akım Tablosu'!D17</f>
        <v>-1301</v>
      </c>
      <c r="G17" s="35"/>
      <c r="H17" s="247"/>
      <c r="I17" s="245"/>
      <c r="J17" s="244"/>
      <c r="K17" s="244"/>
      <c r="L17" s="38"/>
    </row>
    <row r="18" spans="1:12" ht="12.75">
      <c r="A18" s="220" t="s">
        <v>100</v>
      </c>
      <c r="B18" s="217">
        <v>21</v>
      </c>
      <c r="C18" s="222">
        <f>+'[2]Nakit Akım Tablosu'!C18</f>
        <v>-36689</v>
      </c>
      <c r="D18" s="223">
        <f>+'[2]Nakit Akım Tablosu'!D18</f>
        <v>-50603</v>
      </c>
      <c r="G18" s="35"/>
      <c r="H18" s="247"/>
      <c r="I18" s="244"/>
      <c r="J18" s="244"/>
      <c r="K18" s="244"/>
      <c r="L18" s="38"/>
    </row>
    <row r="19" spans="1:12" ht="12.75">
      <c r="A19" s="220" t="s">
        <v>101</v>
      </c>
      <c r="B19" s="217">
        <v>21</v>
      </c>
      <c r="C19" s="222">
        <f>+'[2]Nakit Akım Tablosu'!C19</f>
        <v>79870</v>
      </c>
      <c r="D19" s="223">
        <f>+'[2]Nakit Akım Tablosu'!D19</f>
        <v>144594</v>
      </c>
      <c r="G19" s="35"/>
      <c r="H19" s="247"/>
      <c r="I19" s="38"/>
      <c r="J19" s="244"/>
      <c r="K19" s="244"/>
      <c r="L19" s="38"/>
    </row>
    <row r="20" spans="1:12" ht="12.75">
      <c r="A20" s="220" t="s">
        <v>102</v>
      </c>
      <c r="B20" s="217">
        <v>29</v>
      </c>
      <c r="C20" s="222">
        <f>+'[2]Nakit Akım Tablosu'!C20</f>
        <v>286</v>
      </c>
      <c r="D20" s="223">
        <f>+'[2]Nakit Akım Tablosu'!D20</f>
        <v>876</v>
      </c>
      <c r="G20" s="35"/>
      <c r="H20" s="247"/>
      <c r="I20" s="244"/>
      <c r="J20" s="244"/>
      <c r="K20" s="244"/>
      <c r="L20" s="38"/>
    </row>
    <row r="21" spans="1:12" ht="12.75">
      <c r="A21" s="224" t="s">
        <v>103</v>
      </c>
      <c r="B21" s="217"/>
      <c r="C21" s="225">
        <f>+'[2]Nakit Akım Tablosu'!C21</f>
        <v>276562</v>
      </c>
      <c r="D21" s="223">
        <f>+'[2]Nakit Akım Tablosu'!D21</f>
        <v>168902</v>
      </c>
      <c r="G21" s="35"/>
      <c r="I21" s="244"/>
      <c r="J21" s="244"/>
      <c r="K21" s="244"/>
      <c r="L21" s="38"/>
    </row>
    <row r="22" spans="1:12" ht="12.75">
      <c r="A22" s="224" t="s">
        <v>134</v>
      </c>
      <c r="B22" s="217">
        <f>+'[1]Nakit Akım Tablosu'!$B$22</f>
        <v>32</v>
      </c>
      <c r="C22" s="225">
        <f>+'[2]Nakit Akım Tablosu'!C22</f>
        <v>0</v>
      </c>
      <c r="D22" s="223">
        <f>+'[2]Nakit Akım Tablosu'!D22</f>
        <v>32</v>
      </c>
      <c r="G22" s="35"/>
      <c r="I22" s="38"/>
      <c r="J22" s="244"/>
      <c r="K22" s="244"/>
      <c r="L22" s="244"/>
    </row>
    <row r="23" spans="1:12" ht="12.75">
      <c r="A23" s="226"/>
      <c r="B23" s="227"/>
      <c r="C23" s="228"/>
      <c r="D23" s="228"/>
      <c r="G23" s="35"/>
      <c r="I23" s="244"/>
      <c r="J23" s="244"/>
      <c r="K23" s="244"/>
      <c r="L23" s="38"/>
    </row>
    <row r="24" spans="1:12" ht="14.25" customHeight="1">
      <c r="A24" s="229" t="s">
        <v>104</v>
      </c>
      <c r="B24" s="230"/>
      <c r="C24" s="231">
        <f>+SUM(C26:C31)</f>
        <v>-293234</v>
      </c>
      <c r="D24" s="232">
        <f>+SUM(D26:D31)</f>
        <v>-377049</v>
      </c>
      <c r="G24" s="35"/>
      <c r="I24" s="244"/>
      <c r="J24" s="244"/>
      <c r="K24" s="244"/>
      <c r="L24" s="38"/>
    </row>
    <row r="25" spans="1:12" ht="12.75">
      <c r="A25" s="220"/>
      <c r="B25" s="217"/>
      <c r="C25" s="15"/>
      <c r="D25" s="15"/>
      <c r="G25" s="35"/>
      <c r="I25" s="244"/>
      <c r="J25" s="244"/>
      <c r="K25" s="244"/>
      <c r="L25" s="38"/>
    </row>
    <row r="26" spans="1:12">
      <c r="A26" s="220" t="s">
        <v>105</v>
      </c>
      <c r="B26" s="217"/>
      <c r="C26" s="222">
        <f>+'[2]Nakit Akım Tablosu'!C26</f>
        <v>719549</v>
      </c>
      <c r="D26" s="223">
        <f>+'[2]Nakit Akım Tablosu'!D26</f>
        <v>-450284</v>
      </c>
      <c r="G26" s="35"/>
      <c r="I26" s="244"/>
      <c r="J26" s="244"/>
      <c r="K26" s="244"/>
      <c r="L26" s="244"/>
    </row>
    <row r="27" spans="1:12" ht="12.75">
      <c r="A27" s="220" t="s">
        <v>106</v>
      </c>
      <c r="B27" s="217"/>
      <c r="C27" s="222">
        <f>+'[2]Nakit Akım Tablosu'!C27</f>
        <v>-565191</v>
      </c>
      <c r="D27" s="223">
        <f>+'[2]Nakit Akım Tablosu'!D27</f>
        <v>-182170</v>
      </c>
      <c r="G27" s="35"/>
      <c r="I27" s="244"/>
      <c r="J27" s="244"/>
      <c r="K27" s="244"/>
      <c r="L27" s="38"/>
    </row>
    <row r="28" spans="1:12" ht="12.75">
      <c r="A28" s="220" t="s">
        <v>107</v>
      </c>
      <c r="B28" s="217"/>
      <c r="C28" s="222">
        <f>+'[2]Nakit Akım Tablosu'!C28</f>
        <v>-36323</v>
      </c>
      <c r="D28" s="223">
        <f>+'[2]Nakit Akım Tablosu'!D28</f>
        <v>16771</v>
      </c>
      <c r="G28" s="35"/>
      <c r="I28" s="244"/>
      <c r="J28" s="244"/>
      <c r="K28" s="244"/>
      <c r="L28" s="38"/>
    </row>
    <row r="29" spans="1:12" ht="12.75">
      <c r="A29" s="220" t="s">
        <v>108</v>
      </c>
      <c r="B29" s="217"/>
      <c r="C29" s="222">
        <f>+'[2]Nakit Akım Tablosu'!C29</f>
        <v>-682147</v>
      </c>
      <c r="D29" s="223">
        <f>+'[2]Nakit Akım Tablosu'!D29</f>
        <v>460452</v>
      </c>
      <c r="G29" s="35"/>
      <c r="I29" s="244"/>
      <c r="J29" s="244"/>
      <c r="K29" s="244"/>
      <c r="L29" s="38"/>
    </row>
    <row r="30" spans="1:12" ht="12.75">
      <c r="A30" s="220" t="s">
        <v>109</v>
      </c>
      <c r="B30" s="217"/>
      <c r="C30" s="222">
        <f>+'[2]Nakit Akım Tablosu'!C30</f>
        <v>187804</v>
      </c>
      <c r="D30" s="223">
        <f>+'[2]Nakit Akım Tablosu'!D30</f>
        <v>-223570</v>
      </c>
      <c r="G30" s="35"/>
      <c r="H30" s="247"/>
      <c r="I30" s="38"/>
      <c r="J30" s="38"/>
      <c r="K30" s="38"/>
      <c r="L30" s="38"/>
    </row>
    <row r="31" spans="1:12" ht="12.75">
      <c r="A31" s="220" t="s">
        <v>110</v>
      </c>
      <c r="B31" s="217"/>
      <c r="C31" s="222">
        <f>+'[2]Nakit Akım Tablosu'!C31</f>
        <v>83074</v>
      </c>
      <c r="D31" s="223">
        <f>+'[2]Nakit Akım Tablosu'!D31</f>
        <v>1752</v>
      </c>
      <c r="G31" s="35"/>
      <c r="H31" s="247"/>
      <c r="I31" s="38"/>
      <c r="J31" s="244"/>
      <c r="K31" s="244"/>
      <c r="L31" s="38"/>
    </row>
    <row r="32" spans="1:12" ht="12.75">
      <c r="A32" s="233"/>
      <c r="B32" s="227"/>
      <c r="C32" s="234"/>
      <c r="D32" s="228"/>
      <c r="G32" s="35"/>
      <c r="H32" s="247"/>
      <c r="I32" s="244"/>
      <c r="J32" s="244"/>
      <c r="K32" s="244"/>
      <c r="L32" s="38"/>
    </row>
    <row r="33" spans="1:12" ht="12.75">
      <c r="A33" s="229" t="s">
        <v>153</v>
      </c>
      <c r="B33" s="230"/>
      <c r="C33" s="231">
        <f>+C6+C7+C24</f>
        <v>822001</v>
      </c>
      <c r="D33" s="232">
        <f>+D6+D7+D24</f>
        <v>595805</v>
      </c>
      <c r="G33" s="35"/>
      <c r="H33" s="246"/>
      <c r="I33" s="38"/>
      <c r="J33" s="243"/>
      <c r="K33" s="243"/>
      <c r="L33" s="38"/>
    </row>
    <row r="34" spans="1:12" ht="12.75">
      <c r="A34" s="216"/>
      <c r="B34" s="221"/>
      <c r="C34" s="15"/>
      <c r="D34" s="15"/>
      <c r="G34" s="35"/>
      <c r="H34" s="247"/>
      <c r="I34" s="38"/>
      <c r="J34" s="38"/>
      <c r="K34" s="244"/>
      <c r="L34" s="243"/>
    </row>
    <row r="35" spans="1:12" ht="12.75">
      <c r="A35" s="220" t="s">
        <v>24</v>
      </c>
      <c r="B35" s="217"/>
      <c r="C35" s="222">
        <f>+'[2]Nakit Akım Tablosu'!C35</f>
        <v>-85597</v>
      </c>
      <c r="D35" s="223">
        <f>+'[2]Nakit Akım Tablosu'!D35</f>
        <v>-146408</v>
      </c>
      <c r="G35" s="35"/>
      <c r="H35" s="247"/>
      <c r="I35" s="38"/>
      <c r="J35" s="244"/>
      <c r="K35" s="244"/>
      <c r="L35" s="38"/>
    </row>
    <row r="36" spans="1:12" ht="12.75">
      <c r="A36" s="220" t="s">
        <v>23</v>
      </c>
      <c r="B36" s="217"/>
      <c r="C36" s="222">
        <f>+'[2]Nakit Akım Tablosu'!C36</f>
        <v>49539</v>
      </c>
      <c r="D36" s="223">
        <f>+'[2]Nakit Akım Tablosu'!D36</f>
        <v>48985</v>
      </c>
      <c r="G36" s="35"/>
      <c r="H36" s="247"/>
      <c r="I36" s="38"/>
      <c r="J36" s="244"/>
      <c r="K36" s="244"/>
      <c r="L36" s="38"/>
    </row>
    <row r="37" spans="1:12" ht="12.75">
      <c r="A37" s="220" t="s">
        <v>111</v>
      </c>
      <c r="B37" s="217">
        <v>15</v>
      </c>
      <c r="C37" s="222">
        <f>+'[2]Nakit Akım Tablosu'!C37</f>
        <v>-4848</v>
      </c>
      <c r="D37" s="223">
        <f>+'[2]Nakit Akım Tablosu'!D37</f>
        <v>-4988</v>
      </c>
      <c r="G37" s="35"/>
      <c r="H37" s="247"/>
      <c r="I37" s="38"/>
      <c r="J37" s="244"/>
      <c r="K37" s="244"/>
      <c r="L37" s="38"/>
    </row>
    <row r="38" spans="1:12" ht="12.75">
      <c r="A38" s="220" t="s">
        <v>112</v>
      </c>
      <c r="B38" s="217"/>
      <c r="C38" s="222">
        <f>+'[2]Nakit Akım Tablosu'!C38</f>
        <v>-41844</v>
      </c>
      <c r="D38" s="223">
        <f>+'[2]Nakit Akım Tablosu'!D38</f>
        <v>-39822</v>
      </c>
      <c r="G38" s="35"/>
      <c r="H38" s="247"/>
      <c r="I38" s="38"/>
      <c r="J38" s="38"/>
      <c r="K38" s="244"/>
      <c r="L38" s="38"/>
    </row>
    <row r="39" spans="1:12" ht="12.75">
      <c r="A39" s="220" t="s">
        <v>113</v>
      </c>
      <c r="B39" s="217"/>
      <c r="C39" s="222">
        <f>+'[2]Nakit Akım Tablosu'!C39</f>
        <v>-36828</v>
      </c>
      <c r="D39" s="223">
        <f>+'[2]Nakit Akım Tablosu'!D39</f>
        <v>-16969</v>
      </c>
      <c r="G39" s="35"/>
      <c r="H39" s="247"/>
      <c r="I39" s="38"/>
      <c r="J39" s="244"/>
      <c r="K39" s="244"/>
      <c r="L39" s="38"/>
    </row>
    <row r="40" spans="1:12" ht="12.75">
      <c r="A40" s="226"/>
      <c r="B40" s="227"/>
      <c r="C40" s="228"/>
      <c r="D40" s="228"/>
      <c r="G40" s="35"/>
      <c r="H40" s="246"/>
      <c r="I40" s="38"/>
      <c r="J40" s="243"/>
      <c r="K40" s="243"/>
      <c r="L40" s="38"/>
    </row>
    <row r="41" spans="1:12" ht="12.75">
      <c r="A41" s="229" t="s">
        <v>114</v>
      </c>
      <c r="B41" s="230"/>
      <c r="C41" s="231">
        <f>+SUM(C43:C48)</f>
        <v>-153390</v>
      </c>
      <c r="D41" s="232">
        <f>+SUM(D43:D48)</f>
        <v>-259537</v>
      </c>
      <c r="G41" s="35"/>
      <c r="H41" s="247"/>
      <c r="I41" s="38"/>
      <c r="J41" s="244"/>
      <c r="K41" s="244"/>
      <c r="L41" s="38"/>
    </row>
    <row r="42" spans="1:12" ht="12.75">
      <c r="A42" s="220"/>
      <c r="B42" s="217"/>
      <c r="C42" s="15"/>
      <c r="D42" s="15"/>
      <c r="G42" s="35"/>
      <c r="H42" s="247"/>
      <c r="I42" s="38"/>
      <c r="J42" s="244"/>
      <c r="K42" s="244"/>
      <c r="L42" s="38"/>
    </row>
    <row r="43" spans="1:12" ht="12.75">
      <c r="A43" s="220" t="s">
        <v>115</v>
      </c>
      <c r="B43" s="217"/>
      <c r="C43" s="222">
        <f>+'[2]Nakit Akım Tablosu'!C43</f>
        <v>1360</v>
      </c>
      <c r="D43" s="223">
        <f>+'[2]Nakit Akım Tablosu'!D43</f>
        <v>787</v>
      </c>
      <c r="G43" s="35"/>
      <c r="H43" s="247"/>
      <c r="I43" s="244"/>
      <c r="J43" s="244"/>
      <c r="K43" s="244"/>
      <c r="L43" s="38"/>
    </row>
    <row r="44" spans="1:12" ht="12.75">
      <c r="A44" s="220" t="s">
        <v>21</v>
      </c>
      <c r="B44" s="217"/>
      <c r="C44" s="222">
        <f>+'[2]Nakit Akım Tablosu'!C44</f>
        <v>-120931</v>
      </c>
      <c r="D44" s="223">
        <f>+'[2]Nakit Akım Tablosu'!D44</f>
        <v>-222359</v>
      </c>
      <c r="G44" s="35"/>
      <c r="H44" s="247"/>
      <c r="I44" s="38"/>
      <c r="J44" s="244"/>
      <c r="K44" s="244"/>
      <c r="L44" s="38"/>
    </row>
    <row r="45" spans="1:12" ht="12.75">
      <c r="A45" s="220" t="s">
        <v>22</v>
      </c>
      <c r="B45" s="217"/>
      <c r="C45" s="222">
        <f>+'[2]Nakit Akım Tablosu'!C45</f>
        <v>-43754</v>
      </c>
      <c r="D45" s="223">
        <f>+'[2]Nakit Akım Tablosu'!D45</f>
        <v>-36670</v>
      </c>
      <c r="G45" s="35"/>
      <c r="H45" s="247"/>
      <c r="I45" s="38"/>
      <c r="J45" s="244"/>
      <c r="K45" s="244"/>
      <c r="L45" s="38"/>
    </row>
    <row r="46" spans="1:12" ht="12.75">
      <c r="A46" s="220" t="s">
        <v>116</v>
      </c>
      <c r="B46" s="217"/>
      <c r="C46" s="222">
        <f>+'[2]Nakit Akım Tablosu'!C46</f>
        <v>8763</v>
      </c>
      <c r="D46" s="223">
        <f>+'[2]Nakit Akım Tablosu'!D46</f>
        <v>-1717</v>
      </c>
      <c r="G46" s="35"/>
      <c r="H46" s="246"/>
      <c r="I46" s="38"/>
      <c r="J46" s="38"/>
      <c r="K46" s="243"/>
      <c r="L46" s="38"/>
    </row>
    <row r="47" spans="1:12" ht="12.75">
      <c r="A47" s="220" t="s">
        <v>30</v>
      </c>
      <c r="B47" s="217">
        <f>+'[1]Nakit Akım Tablosu'!$B$47</f>
        <v>29</v>
      </c>
      <c r="C47" s="222">
        <f>+'[2]Nakit Akım Tablosu'!C47</f>
        <v>1172</v>
      </c>
      <c r="D47" s="223">
        <f>+'[2]Nakit Akım Tablosu'!D47</f>
        <v>422</v>
      </c>
      <c r="G47" s="35"/>
      <c r="H47" s="247"/>
      <c r="I47" s="38"/>
      <c r="J47" s="244"/>
      <c r="K47" s="244"/>
      <c r="L47" s="38"/>
    </row>
    <row r="48" spans="1:12" ht="12.75">
      <c r="A48" s="220" t="s">
        <v>135</v>
      </c>
      <c r="B48" s="217"/>
      <c r="C48" s="222">
        <f>+'[2]Nakit Akım Tablosu'!C48</f>
        <v>0</v>
      </c>
      <c r="D48" s="223">
        <f>+'[2]Nakit Akım Tablosu'!D48</f>
        <v>0</v>
      </c>
      <c r="G48" s="35"/>
      <c r="H48" s="247"/>
      <c r="I48" s="38"/>
      <c r="J48" s="244"/>
      <c r="K48" s="244"/>
      <c r="L48" s="38"/>
    </row>
    <row r="49" spans="1:12" ht="12.75">
      <c r="A49" s="220" t="s">
        <v>136</v>
      </c>
      <c r="B49" s="235"/>
      <c r="C49" s="234"/>
      <c r="D49" s="228"/>
      <c r="G49" s="35"/>
      <c r="H49" s="247"/>
      <c r="I49" s="38"/>
      <c r="J49" s="244"/>
      <c r="K49" s="244"/>
      <c r="L49" s="38"/>
    </row>
    <row r="50" spans="1:12" s="16" customFormat="1" ht="12.75">
      <c r="A50" s="229" t="s">
        <v>129</v>
      </c>
      <c r="B50" s="230"/>
      <c r="C50" s="231">
        <f>+SUM(C52:C57)</f>
        <v>-77500</v>
      </c>
      <c r="D50" s="232">
        <f>+SUM(D52:D57)</f>
        <v>532818</v>
      </c>
      <c r="E50" s="31"/>
      <c r="F50" s="14"/>
      <c r="G50" s="35"/>
      <c r="H50" s="247"/>
      <c r="I50" s="38"/>
      <c r="J50" s="244"/>
      <c r="K50" s="244"/>
      <c r="L50" s="38"/>
    </row>
    <row r="51" spans="1:12" s="17" customFormat="1">
      <c r="A51" s="236"/>
      <c r="B51" s="237"/>
      <c r="C51" s="238"/>
      <c r="D51" s="238"/>
      <c r="E51" s="32"/>
      <c r="F51" s="14"/>
      <c r="G51" s="35"/>
      <c r="H51" s="247"/>
      <c r="I51" s="244"/>
      <c r="J51" s="244"/>
      <c r="K51" s="244"/>
    </row>
    <row r="52" spans="1:12" s="17" customFormat="1" ht="12.75">
      <c r="A52" s="220" t="s">
        <v>25</v>
      </c>
      <c r="B52" s="239"/>
      <c r="C52" s="222">
        <f>+'[2]Nakit Akım Tablosu'!C52</f>
        <v>2240355</v>
      </c>
      <c r="D52" s="223">
        <f>+'[2]Nakit Akım Tablosu'!D52</f>
        <v>1358524</v>
      </c>
      <c r="E52" s="32"/>
      <c r="F52" s="14"/>
      <c r="G52" s="35"/>
      <c r="H52" s="247"/>
      <c r="I52" s="38"/>
      <c r="J52" s="38"/>
      <c r="K52" s="38"/>
    </row>
    <row r="53" spans="1:12" s="17" customFormat="1" ht="12.75">
      <c r="A53" s="220" t="s">
        <v>43</v>
      </c>
      <c r="B53" s="237"/>
      <c r="C53" s="222">
        <f>+'[2]Nakit Akım Tablosu'!C53</f>
        <v>-1247854</v>
      </c>
      <c r="D53" s="223">
        <f>+'[2]Nakit Akım Tablosu'!D53</f>
        <v>-836159</v>
      </c>
      <c r="E53" s="32"/>
      <c r="F53" s="14"/>
      <c r="G53" s="35"/>
      <c r="H53" s="247"/>
      <c r="I53" s="38"/>
      <c r="J53" s="244"/>
      <c r="K53" s="244"/>
    </row>
    <row r="54" spans="1:12" s="17" customFormat="1" ht="12.75">
      <c r="A54" s="220" t="s">
        <v>44</v>
      </c>
      <c r="B54" s="237">
        <v>17</v>
      </c>
      <c r="C54" s="222">
        <f>+'[2]Nakit Akım Tablosu'!C54</f>
        <v>-1094839</v>
      </c>
      <c r="D54" s="223">
        <f>+'[2]Nakit Akım Tablosu'!D54</f>
        <v>0</v>
      </c>
      <c r="E54" s="32"/>
      <c r="F54" s="14"/>
      <c r="G54" s="35"/>
      <c r="H54" s="246"/>
      <c r="I54" s="38"/>
      <c r="J54" s="243"/>
      <c r="K54" s="243"/>
    </row>
    <row r="55" spans="1:12" s="17" customFormat="1" ht="12.75">
      <c r="A55" s="220" t="s">
        <v>24</v>
      </c>
      <c r="B55" s="237"/>
      <c r="C55" s="222">
        <f>+'[2]Nakit Akım Tablosu'!C55</f>
        <v>-14876</v>
      </c>
      <c r="D55" s="223">
        <f>+'[2]Nakit Akım Tablosu'!D55</f>
        <v>-7072</v>
      </c>
      <c r="E55" s="32"/>
      <c r="F55" s="14"/>
      <c r="G55" s="35"/>
      <c r="H55" s="247"/>
      <c r="I55" s="38"/>
      <c r="J55" s="244"/>
      <c r="K55" s="244"/>
    </row>
    <row r="56" spans="1:12" s="17" customFormat="1" ht="12.75">
      <c r="A56" s="220" t="s">
        <v>45</v>
      </c>
      <c r="B56" s="237"/>
      <c r="C56" s="222">
        <f>+'[2]Nakit Akım Tablosu'!C56</f>
        <v>52332</v>
      </c>
      <c r="D56" s="223">
        <f>+'[2]Nakit Akım Tablosu'!D56</f>
        <v>28859</v>
      </c>
      <c r="E56" s="32"/>
      <c r="F56" s="14"/>
      <c r="G56" s="35"/>
      <c r="H56" s="247"/>
      <c r="I56" s="38"/>
      <c r="J56" s="244"/>
      <c r="K56" s="244"/>
    </row>
    <row r="57" spans="1:12" s="17" customFormat="1" ht="12.75">
      <c r="A57" s="220" t="s">
        <v>161</v>
      </c>
      <c r="B57" s="237"/>
      <c r="C57" s="222">
        <f>+'[2]Nakit Akım Tablosu'!$C$57</f>
        <v>-12618</v>
      </c>
      <c r="D57" s="222">
        <f>+'[2]Nakit Akım Tablosu'!D57</f>
        <v>-11334</v>
      </c>
      <c r="E57" s="32"/>
      <c r="F57" s="14"/>
      <c r="G57" s="35"/>
      <c r="H57" s="247"/>
      <c r="I57" s="38"/>
      <c r="J57" s="244"/>
      <c r="K57" s="244"/>
    </row>
    <row r="58" spans="1:12" s="17" customFormat="1">
      <c r="A58" s="236"/>
      <c r="B58" s="237"/>
      <c r="C58" s="238"/>
      <c r="D58" s="238"/>
      <c r="E58" s="32"/>
      <c r="F58" s="14"/>
      <c r="G58" s="35"/>
      <c r="H58" s="247"/>
      <c r="I58" s="244"/>
      <c r="J58" s="244"/>
      <c r="K58" s="244"/>
    </row>
    <row r="59" spans="1:12" s="16" customFormat="1" ht="12.75">
      <c r="A59" s="229" t="s">
        <v>117</v>
      </c>
      <c r="B59" s="230"/>
      <c r="C59" s="231">
        <f>+C5+C41+C50</f>
        <v>471533</v>
      </c>
      <c r="D59" s="232">
        <f>+D5+D41+D50</f>
        <v>709884</v>
      </c>
      <c r="E59" s="31"/>
      <c r="F59" s="14"/>
      <c r="G59" s="35"/>
      <c r="H59" s="247"/>
      <c r="I59" s="38"/>
      <c r="J59" s="244"/>
      <c r="K59" s="244"/>
    </row>
    <row r="60" spans="1:12" ht="12.75">
      <c r="A60" s="236"/>
      <c r="B60" s="237"/>
      <c r="C60" s="15"/>
      <c r="D60" s="15"/>
      <c r="G60" s="35"/>
      <c r="H60" s="247"/>
      <c r="I60" s="38"/>
      <c r="J60" s="244"/>
      <c r="K60" s="244"/>
    </row>
    <row r="61" spans="1:12" s="17" customFormat="1" ht="12.75">
      <c r="A61" s="229" t="s">
        <v>118</v>
      </c>
      <c r="B61" s="230"/>
      <c r="C61" s="231">
        <f>+'[2]Nakit Akım Tablosu'!C61</f>
        <v>3200229</v>
      </c>
      <c r="D61" s="231">
        <f>+'[2]Nakit Akım Tablosu'!D61</f>
        <v>1391021</v>
      </c>
      <c r="E61" s="32"/>
      <c r="F61" s="14"/>
      <c r="G61" s="35"/>
      <c r="H61" s="246"/>
      <c r="I61" s="38"/>
      <c r="J61" s="243"/>
      <c r="K61" s="243"/>
    </row>
    <row r="62" spans="1:12" s="17" customFormat="1" ht="12.75">
      <c r="A62" s="236"/>
      <c r="B62" s="237"/>
      <c r="C62" s="238"/>
      <c r="D62" s="238"/>
      <c r="E62" s="32"/>
      <c r="F62" s="14"/>
      <c r="G62" s="35"/>
      <c r="H62" s="246"/>
      <c r="I62" s="38"/>
      <c r="J62" s="243"/>
      <c r="K62" s="243"/>
    </row>
    <row r="63" spans="1:12" s="17" customFormat="1">
      <c r="A63" s="229" t="s">
        <v>119</v>
      </c>
      <c r="B63" s="230">
        <v>4</v>
      </c>
      <c r="C63" s="231">
        <f>+C59+C61</f>
        <v>3671762</v>
      </c>
      <c r="D63" s="232">
        <f>+D59+D61</f>
        <v>2100905</v>
      </c>
      <c r="E63" s="32"/>
      <c r="F63" s="14"/>
      <c r="G63" s="35"/>
      <c r="H63" s="246"/>
      <c r="I63" s="243"/>
      <c r="J63" s="243"/>
      <c r="K63" s="243"/>
    </row>
    <row r="64" spans="1:12" s="17" customFormat="1">
      <c r="A64" s="18"/>
      <c r="B64" s="19"/>
      <c r="C64" s="20"/>
      <c r="D64" s="21"/>
      <c r="E64" s="32"/>
      <c r="H64" s="248"/>
    </row>
  </sheetData>
  <mergeCells count="1">
    <mergeCell ref="A1:D1"/>
  </mergeCells>
  <pageMargins left="0.7" right="0.7" top="0.75" bottom="0.75" header="0.3" footer="0.3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5" sqref="L35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Assets</vt:lpstr>
      <vt:lpstr>Liabilities</vt:lpstr>
      <vt:lpstr>Profit or Loss</vt:lpstr>
      <vt:lpstr>Comprehensive Income Statement</vt:lpstr>
      <vt:lpstr>Changes In Equity</vt:lpstr>
      <vt:lpstr>Statement of Cash Flow</vt:lpstr>
      <vt:lpstr>Sheet1</vt:lpstr>
      <vt:lpstr>Liabilities!OLE_LINK54</vt:lpstr>
      <vt:lpstr>Liabilities!OLE_LINK55</vt:lpstr>
      <vt:lpstr>Liabilities!OLE_LINK61</vt:lpstr>
      <vt:lpstr>Liabilities!OLE_LINK62</vt:lpstr>
      <vt:lpstr>Assets!Print_Area</vt:lpstr>
      <vt:lpstr>'Changes In Equity'!Print_Area</vt:lpstr>
      <vt:lpstr>'Comprehensive Income Statement'!Print_Area</vt:lpstr>
      <vt:lpstr>Liabilities!Print_Area</vt:lpstr>
      <vt:lpstr>'Profit or Loss'!Print_Area</vt:lpstr>
      <vt:lpstr>'Statement of Cash Flow'!Print_Area</vt:lpstr>
    </vt:vector>
  </TitlesOfParts>
  <Company>PwC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PwC</dc:creator>
  <cp:lastModifiedBy>aorakci</cp:lastModifiedBy>
  <cp:lastPrinted>2020-04-30T11:24:33Z</cp:lastPrinted>
  <dcterms:created xsi:type="dcterms:W3CDTF">2005-07-26T06:55:04Z</dcterms:created>
  <dcterms:modified xsi:type="dcterms:W3CDTF">2020-04-30T11:24:59Z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TitusGUID">
    <vt:lpwstr>ea755580-ee45-4b9a-b8d5-5510d97efe0d</vt:lpwstr>
  </property>
  <property fmtid="{D5CDD505-2E9C-101B-9397-08002B2CF9AE}" pid="5" name="Classification">
    <vt:lpwstr>Herkese Açık</vt:lpwstr>
  </property>
</Properties>
</file>