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rv1\Departman$\Muhasebe_ve_Finansman\Muhasebe\VTU1\2021 SPK HAZİRAN\Finansal Sonuç Duyurusu\Mali Tablolar\"/>
    </mc:Choice>
  </mc:AlternateContent>
  <bookViews>
    <workbookView xWindow="480" yWindow="510" windowWidth="11385" windowHeight="8865" tabRatio="859"/>
  </bookViews>
  <sheets>
    <sheet name="Varlıklar" sheetId="37" r:id="rId1"/>
    <sheet name="Kaynaklar" sheetId="38" r:id="rId2"/>
    <sheet name="Gelir Tablosu " sheetId="35" r:id="rId3"/>
    <sheet name="Kapsamlı Gelir Tablosu " sheetId="36" r:id="rId4"/>
    <sheet name="Özkaynak Değişim Tablosu" sheetId="33" r:id="rId5"/>
    <sheet name="Nakit Akım Tablosu" sheetId="34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Key1" localSheetId="2" hidden="1">#REF!</definedName>
    <definedName name="_Key1" localSheetId="3" hidden="1">#REF!</definedName>
    <definedName name="_Key1" localSheetId="1" hidden="1">#REF!</definedName>
    <definedName name="_Key1" localSheetId="0" hidden="1">#REF!</definedName>
    <definedName name="_Key1" hidden="1">#REF!</definedName>
    <definedName name="_Order1" hidden="1">0</definedName>
    <definedName name="_Order2" hidden="1">0</definedName>
    <definedName name="_Sort" localSheetId="2" hidden="1">#REF!</definedName>
    <definedName name="_Sort" localSheetId="3" hidden="1">#REF!</definedName>
    <definedName name="_Sort" localSheetId="1" hidden="1">#REF!</definedName>
    <definedName name="_Sort" localSheetId="0" hidden="1">#REF!</definedName>
    <definedName name="_Sort" hidden="1">#REF!</definedName>
    <definedName name="AS2DocOpenMode" hidden="1">"AS2DocumentEdit"</definedName>
    <definedName name="de" localSheetId="2" hidden="1">{#N/A,#N/A,TRUE,"Sales Comparison";#N/A,#N/A,TRUE,"Cum. Summary FFR";#N/A,#N/A,TRUE,"Monthly Summary FFR";#N/A,#N/A,TRUE,"Cum. Summary TL";#N/A,#N/A,TRUE,"Monthly Summary TL"}</definedName>
    <definedName name="de" localSheetId="3" hidden="1">{#N/A,#N/A,TRUE,"Sales Comparison";#N/A,#N/A,TRUE,"Cum. Summary FFR";#N/A,#N/A,TRUE,"Monthly Summary FFR";#N/A,#N/A,TRUE,"Cum. Summary TL";#N/A,#N/A,TRUE,"Monthly Summary TL"}</definedName>
    <definedName name="de" localSheetId="1" hidden="1">{#N/A,#N/A,TRUE,"Sales Comparison";#N/A,#N/A,TRUE,"Cum. Summary FFR";#N/A,#N/A,TRUE,"Monthly Summary FFR";#N/A,#N/A,TRUE,"Cum. Summary TL";#N/A,#N/A,TRUE,"Monthly Summary TL"}</definedName>
    <definedName name="de" localSheetId="0" hidden="1">{#N/A,#N/A,TRUE,"Sales Comparison";#N/A,#N/A,TRUE,"Cum. Summary FFR";#N/A,#N/A,TRUE,"Monthly Summary FFR";#N/A,#N/A,TRUE,"Cum. Summary TL";#N/A,#N/A,TRUE,"Monthly Summary TL"}</definedName>
    <definedName name="de" hidden="1">{#N/A,#N/A,TRUE,"Sales Comparison";#N/A,#N/A,TRUE,"Cum. Summary FFR";#N/A,#N/A,TRUE,"Monthly Summary FFR";#N/A,#N/A,TRUE,"Cum. Summary TL";#N/A,#N/A,TRUE,"Monthly Summary TL"}</definedName>
    <definedName name="OLE_LINK1" localSheetId="4">'Özkaynak Değişim Tablosu'!#REF!</definedName>
    <definedName name="OLE_LINK154" localSheetId="5">'Nakit Akım Tablosu'!#REF!</definedName>
    <definedName name="OLE_LINK3" localSheetId="5">'Nakit Akım Tablosu'!$G$5</definedName>
    <definedName name="OLE_LINK41" localSheetId="1">Kaynaklar!$D$28</definedName>
    <definedName name="OLE_LINK43" localSheetId="0">Varlıklar!#REF!</definedName>
    <definedName name="OLE_LINK64" localSheetId="1">Kaynaklar!#REF!</definedName>
    <definedName name="_xlnm.Print_Area" localSheetId="2">'Gelir Tablosu '!$A$1:$F$36</definedName>
    <definedName name="_xlnm.Print_Area" localSheetId="3">'Kapsamlı Gelir Tablosu '!$A$1:$F$25</definedName>
    <definedName name="_xlnm.Print_Area" localSheetId="1">Kaynaklar!$A$1:$D$51</definedName>
    <definedName name="_xlnm.Print_Area" localSheetId="5">'Nakit Akım Tablosu'!$A$1:$D$63</definedName>
    <definedName name="_xlnm.Print_Area" localSheetId="4">'Özkaynak Değişim Tablosu'!$A$1:$L$25</definedName>
    <definedName name="_xlnm.Print_Area" localSheetId="0">Varlıklar!$A$1:$D$33</definedName>
    <definedName name="SAPFuncF4Help" localSheetId="2" hidden="1">Main.SAPF4Help()</definedName>
    <definedName name="SAPFuncF4Help" localSheetId="3" hidden="1">Main.SAPF4Help()</definedName>
    <definedName name="SAPFuncF4Help" localSheetId="1" hidden="1">Main.SAPF4Help()</definedName>
    <definedName name="SAPFuncF4Help" localSheetId="0" hidden="1">Main.SAPF4Help()</definedName>
    <definedName name="SAPFuncF4Help" hidden="1">Main.SAPF4Help()</definedName>
    <definedName name="wrn.Aging._.and._.Trend._.Analysis." localSheetId="2" hidden="1">{#N/A,#N/A,FALSE,"Aging Summary";#N/A,#N/A,FALSE,"Ratio Analysis";#N/A,#N/A,FALSE,"Test 120 Day Accts";#N/A,#N/A,FALSE,"Tickmarks"}</definedName>
    <definedName name="wrn.Aging._.and._.Trend._.Analysis." localSheetId="3" hidden="1">{#N/A,#N/A,FALSE,"Aging Summary";#N/A,#N/A,FALSE,"Ratio Analysis";#N/A,#N/A,FALSE,"Test 120 Day Accts";#N/A,#N/A,FALSE,"Tickmarks"}</definedName>
    <definedName name="wrn.Aging._.and._.Trend._.Analysis." localSheetId="1" hidden="1">{#N/A,#N/A,FALSE,"Aging Summary";#N/A,#N/A,FALSE,"Ratio Analysis";#N/A,#N/A,FALSE,"Test 120 Day Accts";#N/A,#N/A,FALSE,"Tickmarks"}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rn.Monthly._.Report." localSheetId="2" hidden="1">{#N/A,#N/A,TRUE,"Sales Comparison";#N/A,#N/A,TRUE,"Cum. Summary FFR";#N/A,#N/A,TRUE,"Monthly Summary FFR";#N/A,#N/A,TRUE,"Cum. Summary TL";#N/A,#N/A,TRUE,"Monthly Summary TL"}</definedName>
    <definedName name="wrn.Monthly._.Report." localSheetId="3" hidden="1">{#N/A,#N/A,TRUE,"Sales Comparison";#N/A,#N/A,TRUE,"Cum. Summary FFR";#N/A,#N/A,TRUE,"Monthly Summary FFR";#N/A,#N/A,TRUE,"Cum. Summary TL";#N/A,#N/A,TRUE,"Monthly Summary TL"}</definedName>
    <definedName name="wrn.Monthly._.Report." localSheetId="1" hidden="1">{#N/A,#N/A,TRUE,"Sales Comparison";#N/A,#N/A,TRUE,"Cum. Summary FFR";#N/A,#N/A,TRUE,"Monthly Summary FFR";#N/A,#N/A,TRUE,"Cum. Summary TL";#N/A,#N/A,TRUE,"Monthly Summary TL"}</definedName>
    <definedName name="wrn.Monthly._.Report." localSheetId="0" hidden="1">{#N/A,#N/A,TRUE,"Sales Comparison";#N/A,#N/A,TRUE,"Cum. Summary FFR";#N/A,#N/A,TRUE,"Monthly Summary FFR";#N/A,#N/A,TRUE,"Cum. Summary TL";#N/A,#N/A,TRUE,"Monthly Summary TL"}</definedName>
    <definedName name="wrn.Monthly._.Report." hidden="1">{#N/A,#N/A,TRUE,"Sales Comparison";#N/A,#N/A,TRUE,"Cum. Summary FFR";#N/A,#N/A,TRUE,"Monthly Summary FFR";#N/A,#N/A,TRUE,"Cum. Summary TL";#N/A,#N/A,TRUE,"Monthly Summary TL"}</definedName>
  </definedNames>
  <calcPr calcId="152511"/>
</workbook>
</file>

<file path=xl/calcChain.xml><?xml version="1.0" encoding="utf-8"?>
<calcChain xmlns="http://schemas.openxmlformats.org/spreadsheetml/2006/main">
  <c r="C28" i="33" l="1"/>
  <c r="D28" i="33"/>
  <c r="E28" i="33"/>
  <c r="F28" i="33"/>
  <c r="G28" i="33"/>
  <c r="H28" i="33"/>
  <c r="I28" i="33"/>
  <c r="J28" i="33"/>
  <c r="K28" i="33"/>
  <c r="L28" i="33"/>
  <c r="B28" i="33"/>
  <c r="M19" i="33"/>
  <c r="M20" i="33"/>
  <c r="M21" i="33"/>
  <c r="M22" i="33"/>
  <c r="M23" i="33"/>
  <c r="M24" i="33"/>
  <c r="M25" i="33"/>
  <c r="M18" i="33"/>
  <c r="M5" i="33"/>
  <c r="M6" i="33"/>
  <c r="M7" i="33"/>
  <c r="M8" i="33"/>
  <c r="M9" i="33"/>
  <c r="M10" i="33"/>
  <c r="M11" i="33"/>
  <c r="M12" i="33"/>
  <c r="M13" i="33"/>
  <c r="M14" i="33"/>
  <c r="M15" i="33"/>
  <c r="M16" i="33"/>
  <c r="M4" i="33"/>
  <c r="F25" i="38"/>
  <c r="F63" i="34"/>
  <c r="E63" i="34"/>
  <c r="F62" i="34"/>
  <c r="E62" i="34"/>
  <c r="F61" i="34"/>
  <c r="E61" i="34"/>
  <c r="F60" i="34"/>
  <c r="E60" i="34"/>
  <c r="F59" i="34"/>
  <c r="E59" i="34"/>
  <c r="F58" i="34"/>
  <c r="E58" i="34"/>
  <c r="F57" i="34"/>
  <c r="E57" i="34"/>
  <c r="F56" i="34"/>
  <c r="E56" i="34"/>
  <c r="F55" i="34"/>
  <c r="E55" i="34"/>
  <c r="F54" i="34"/>
  <c r="E54" i="34"/>
  <c r="F53" i="34"/>
  <c r="E53" i="34"/>
  <c r="F52" i="34"/>
  <c r="E52" i="34"/>
  <c r="F51" i="34"/>
  <c r="E51" i="34"/>
  <c r="F50" i="34"/>
  <c r="E50" i="34"/>
  <c r="F49" i="34"/>
  <c r="E49" i="34"/>
  <c r="F47" i="34"/>
  <c r="E47" i="34"/>
  <c r="F46" i="34"/>
  <c r="E46" i="34"/>
  <c r="F45" i="34"/>
  <c r="E45" i="34"/>
  <c r="F44" i="34"/>
  <c r="E44" i="34"/>
  <c r="F43" i="34"/>
  <c r="E43" i="34"/>
  <c r="F42" i="34"/>
  <c r="E42" i="34"/>
  <c r="F41" i="34"/>
  <c r="E41" i="34"/>
  <c r="F40" i="34"/>
  <c r="E40" i="34"/>
  <c r="F39" i="34"/>
  <c r="E39" i="34"/>
  <c r="F38" i="34"/>
  <c r="E38" i="34"/>
  <c r="F37" i="34"/>
  <c r="E37" i="34"/>
  <c r="F36" i="34"/>
  <c r="E36" i="34"/>
  <c r="F35" i="34"/>
  <c r="E35" i="34"/>
  <c r="F34" i="34"/>
  <c r="E34" i="34"/>
  <c r="F33" i="34"/>
  <c r="E33" i="34"/>
  <c r="F32" i="34"/>
  <c r="E32" i="34"/>
  <c r="F31" i="34"/>
  <c r="E31" i="34"/>
  <c r="F30" i="34"/>
  <c r="E30" i="34"/>
  <c r="F29" i="34"/>
  <c r="E29" i="34"/>
  <c r="F28" i="34"/>
  <c r="E28" i="34"/>
  <c r="F27" i="34"/>
  <c r="E27" i="34"/>
  <c r="F26" i="34"/>
  <c r="E26" i="34"/>
  <c r="F25" i="34"/>
  <c r="E25" i="34"/>
  <c r="F24" i="34"/>
  <c r="E24" i="34"/>
  <c r="F23" i="34"/>
  <c r="E23" i="34"/>
  <c r="F21" i="34"/>
  <c r="E21" i="34"/>
  <c r="F20" i="34"/>
  <c r="E20" i="34"/>
  <c r="F19" i="34"/>
  <c r="E19" i="34"/>
  <c r="F18" i="34"/>
  <c r="E18" i="34"/>
  <c r="F17" i="34"/>
  <c r="E17" i="34"/>
  <c r="F16" i="34"/>
  <c r="E16" i="34"/>
  <c r="F15" i="34"/>
  <c r="E15" i="34"/>
  <c r="F14" i="34"/>
  <c r="E14" i="34"/>
  <c r="F13" i="34"/>
  <c r="E13" i="34"/>
  <c r="F12" i="34"/>
  <c r="E12" i="34"/>
  <c r="F11" i="34"/>
  <c r="E11" i="34"/>
  <c r="F10" i="34"/>
  <c r="E10" i="34"/>
  <c r="F9" i="34"/>
  <c r="E9" i="34"/>
  <c r="F8" i="34"/>
  <c r="E8" i="34"/>
  <c r="F7" i="34"/>
  <c r="E7" i="34"/>
  <c r="F6" i="34"/>
  <c r="E6" i="34"/>
  <c r="F5" i="34"/>
  <c r="E5" i="34"/>
  <c r="H25" i="36"/>
  <c r="G25" i="36"/>
  <c r="H23" i="36"/>
  <c r="G23" i="36"/>
  <c r="H5" i="36"/>
  <c r="G5" i="36"/>
  <c r="H17" i="35"/>
  <c r="G17" i="35"/>
  <c r="H9" i="35"/>
  <c r="G9" i="35"/>
  <c r="F51" i="38"/>
  <c r="E51" i="38"/>
  <c r="F37" i="38"/>
  <c r="E37" i="38"/>
  <c r="E25" i="38"/>
  <c r="F5" i="38"/>
  <c r="E5" i="38"/>
  <c r="F33" i="37"/>
  <c r="E33" i="37"/>
  <c r="F20" i="37"/>
  <c r="E20" i="37"/>
  <c r="F5" i="37"/>
  <c r="E5" i="37"/>
  <c r="G23" i="35" l="1"/>
  <c r="H23" i="35" l="1"/>
  <c r="G28" i="35"/>
  <c r="G34" i="35" l="1"/>
  <c r="H28" i="35"/>
  <c r="H34" i="35" l="1"/>
  <c r="D61" i="34" l="1"/>
  <c r="C61" i="34"/>
  <c r="D57" i="34"/>
  <c r="C57" i="34"/>
  <c r="D56" i="34"/>
  <c r="C56" i="34"/>
  <c r="D55" i="34"/>
  <c r="C55" i="34"/>
  <c r="D54" i="34"/>
  <c r="C54" i="34"/>
  <c r="D53" i="34"/>
  <c r="C53" i="34"/>
  <c r="D52" i="34"/>
  <c r="C52" i="34"/>
  <c r="D48" i="34"/>
  <c r="C48" i="34"/>
  <c r="D47" i="34"/>
  <c r="C47" i="34"/>
  <c r="D46" i="34"/>
  <c r="C46" i="34"/>
  <c r="D45" i="34"/>
  <c r="C45" i="34"/>
  <c r="D44" i="34"/>
  <c r="C44" i="34"/>
  <c r="D43" i="34"/>
  <c r="C43" i="34"/>
  <c r="D39" i="34"/>
  <c r="C39" i="34"/>
  <c r="D38" i="34"/>
  <c r="C38" i="34"/>
  <c r="D37" i="34"/>
  <c r="C37" i="34"/>
  <c r="D36" i="34"/>
  <c r="C36" i="34"/>
  <c r="D35" i="34"/>
  <c r="C35" i="34"/>
  <c r="D31" i="34"/>
  <c r="C31" i="34"/>
  <c r="D30" i="34"/>
  <c r="C30" i="34"/>
  <c r="D29" i="34"/>
  <c r="C29" i="34"/>
  <c r="D28" i="34"/>
  <c r="C28" i="34"/>
  <c r="D27" i="34"/>
  <c r="C27" i="34"/>
  <c r="D26" i="34"/>
  <c r="C26" i="34"/>
  <c r="D22" i="34"/>
  <c r="C22" i="34"/>
  <c r="D21" i="34"/>
  <c r="C21" i="34"/>
  <c r="D20" i="34"/>
  <c r="C20" i="34"/>
  <c r="D19" i="34"/>
  <c r="C19" i="34"/>
  <c r="D18" i="34"/>
  <c r="C18" i="34"/>
  <c r="D17" i="34"/>
  <c r="C17" i="34"/>
  <c r="D16" i="34"/>
  <c r="C16" i="34"/>
  <c r="D15" i="34"/>
  <c r="C15" i="34"/>
  <c r="D14" i="34"/>
  <c r="C14" i="34"/>
  <c r="D13" i="34"/>
  <c r="C13" i="34"/>
  <c r="D12" i="34"/>
  <c r="C12" i="34"/>
  <c r="D11" i="34"/>
  <c r="C11" i="34"/>
  <c r="D10" i="34"/>
  <c r="C10" i="34"/>
  <c r="D9" i="34"/>
  <c r="C9" i="34"/>
  <c r="D8" i="34"/>
  <c r="C8" i="34"/>
  <c r="K24" i="33"/>
  <c r="J24" i="33"/>
  <c r="I24" i="33"/>
  <c r="H24" i="33"/>
  <c r="H25" i="33" s="1"/>
  <c r="F24" i="33"/>
  <c r="E24" i="33"/>
  <c r="D24" i="33"/>
  <c r="C24" i="33"/>
  <c r="L24" i="33" s="1"/>
  <c r="B24" i="33"/>
  <c r="K23" i="33"/>
  <c r="J23" i="33"/>
  <c r="I23" i="33"/>
  <c r="H23" i="33"/>
  <c r="F23" i="33"/>
  <c r="E23" i="33"/>
  <c r="D23" i="33"/>
  <c r="C23" i="33"/>
  <c r="B23" i="33"/>
  <c r="K21" i="33"/>
  <c r="J21" i="33"/>
  <c r="J22" i="33" s="1"/>
  <c r="I21" i="33"/>
  <c r="H21" i="33"/>
  <c r="F21" i="33"/>
  <c r="E21" i="33"/>
  <c r="E22" i="33" s="1"/>
  <c r="D21" i="33"/>
  <c r="C21" i="33"/>
  <c r="B21" i="33"/>
  <c r="K20" i="33"/>
  <c r="J20" i="33"/>
  <c r="I20" i="33"/>
  <c r="H20" i="33"/>
  <c r="F20" i="33"/>
  <c r="F22" i="33" s="1"/>
  <c r="E20" i="33"/>
  <c r="D20" i="33"/>
  <c r="C20" i="33"/>
  <c r="B20" i="33"/>
  <c r="L20" i="33" s="1"/>
  <c r="L15" i="33"/>
  <c r="J15" i="33"/>
  <c r="K13" i="33"/>
  <c r="J13" i="33"/>
  <c r="J18" i="33" s="1"/>
  <c r="J25" i="33" s="1"/>
  <c r="I13" i="33"/>
  <c r="H13" i="33"/>
  <c r="F13" i="33"/>
  <c r="E13" i="33"/>
  <c r="E18" i="33" s="1"/>
  <c r="D13" i="33"/>
  <c r="C13" i="33"/>
  <c r="B13" i="33"/>
  <c r="K10" i="33"/>
  <c r="J10" i="33"/>
  <c r="I10" i="33"/>
  <c r="H10" i="33"/>
  <c r="F10" i="33"/>
  <c r="E10" i="33"/>
  <c r="D10" i="33"/>
  <c r="C10" i="33"/>
  <c r="B10" i="33"/>
  <c r="L10" i="33" s="1"/>
  <c r="K9" i="33"/>
  <c r="J9" i="33"/>
  <c r="I9" i="33"/>
  <c r="H9" i="33"/>
  <c r="F9" i="33"/>
  <c r="E9" i="33"/>
  <c r="D9" i="33"/>
  <c r="C9" i="33"/>
  <c r="B9" i="33"/>
  <c r="K7" i="33"/>
  <c r="J7" i="33"/>
  <c r="I7" i="33"/>
  <c r="I8" i="33" s="1"/>
  <c r="I11" i="33" s="1"/>
  <c r="H7" i="33"/>
  <c r="F7" i="33"/>
  <c r="E7" i="33"/>
  <c r="D7" i="33"/>
  <c r="L7" i="33" s="1"/>
  <c r="C7" i="33"/>
  <c r="B7" i="33"/>
  <c r="K6" i="33"/>
  <c r="J6" i="33"/>
  <c r="I6" i="33"/>
  <c r="H6" i="33"/>
  <c r="F6" i="33"/>
  <c r="E6" i="33"/>
  <c r="E8" i="33" s="1"/>
  <c r="E11" i="33" s="1"/>
  <c r="D6" i="33"/>
  <c r="C6" i="33"/>
  <c r="B6" i="33"/>
  <c r="K4" i="33"/>
  <c r="J4" i="33"/>
  <c r="I4" i="33"/>
  <c r="H4" i="33"/>
  <c r="F4" i="33"/>
  <c r="E4" i="33"/>
  <c r="D4" i="33"/>
  <c r="C4" i="33"/>
  <c r="B4" i="33"/>
  <c r="G22" i="33"/>
  <c r="I22" i="33"/>
  <c r="K22" i="33"/>
  <c r="H22" i="33"/>
  <c r="D22" i="33"/>
  <c r="K18" i="33"/>
  <c r="F18" i="33"/>
  <c r="B18" i="33"/>
  <c r="I18" i="33"/>
  <c r="D18" i="33"/>
  <c r="L13" i="33"/>
  <c r="G8" i="33"/>
  <c r="D8" i="33"/>
  <c r="D11" i="33" s="1"/>
  <c r="H8" i="33"/>
  <c r="K8" i="33"/>
  <c r="J8" i="33"/>
  <c r="J11" i="33" s="1"/>
  <c r="F8" i="33"/>
  <c r="C8" i="33"/>
  <c r="C11" i="33" s="1"/>
  <c r="B8" i="33"/>
  <c r="L21" i="33" l="1"/>
  <c r="B22" i="33"/>
  <c r="L22" i="33" s="1"/>
  <c r="H11" i="33"/>
  <c r="B11" i="33"/>
  <c r="F11" i="33"/>
  <c r="K11" i="33"/>
  <c r="L18" i="33"/>
  <c r="F25" i="33"/>
  <c r="K25" i="33"/>
  <c r="L8" i="33"/>
  <c r="D25" i="33"/>
  <c r="I25" i="33"/>
  <c r="L6" i="33"/>
  <c r="C18" i="33"/>
  <c r="H18" i="33"/>
  <c r="E25" i="33"/>
  <c r="L4" i="33"/>
  <c r="C22" i="33"/>
  <c r="C25" i="33" s="1"/>
  <c r="B25" i="33"/>
  <c r="L25" i="33" l="1"/>
  <c r="L11" i="33"/>
  <c r="F21" i="36" l="1"/>
  <c r="F18" i="36"/>
  <c r="F15" i="36"/>
  <c r="F14" i="36"/>
  <c r="F11" i="36"/>
  <c r="F10" i="36"/>
  <c r="D21" i="36"/>
  <c r="D18" i="36"/>
  <c r="D15" i="36"/>
  <c r="D14" i="36"/>
  <c r="D11" i="36"/>
  <c r="D10" i="36"/>
  <c r="E21" i="36"/>
  <c r="E18" i="36"/>
  <c r="E15" i="36"/>
  <c r="E14" i="36"/>
  <c r="E11" i="36"/>
  <c r="E10" i="36"/>
  <c r="C21" i="36"/>
  <c r="C18" i="36"/>
  <c r="C15" i="36"/>
  <c r="C14" i="36"/>
  <c r="C11" i="36"/>
  <c r="C10" i="36"/>
  <c r="F32" i="35"/>
  <c r="E32" i="35"/>
  <c r="F31" i="35"/>
  <c r="E31" i="35"/>
  <c r="F26" i="35"/>
  <c r="E26" i="35"/>
  <c r="F25" i="35"/>
  <c r="E25" i="35"/>
  <c r="F21" i="35"/>
  <c r="E21" i="35"/>
  <c r="F20" i="35"/>
  <c r="E20" i="35"/>
  <c r="F19" i="35"/>
  <c r="E19" i="35"/>
  <c r="F15" i="35"/>
  <c r="E15" i="35"/>
  <c r="F14" i="35"/>
  <c r="E14" i="35"/>
  <c r="F13" i="35"/>
  <c r="E13" i="35"/>
  <c r="F12" i="35"/>
  <c r="E12" i="35"/>
  <c r="F11" i="35"/>
  <c r="E11" i="35"/>
  <c r="F7" i="35"/>
  <c r="E7" i="35"/>
  <c r="F6" i="35"/>
  <c r="E6" i="35"/>
  <c r="D2" i="38"/>
  <c r="C2" i="38"/>
  <c r="D49" i="38"/>
  <c r="D48" i="38"/>
  <c r="D47" i="38"/>
  <c r="D46" i="38"/>
  <c r="D44" i="38"/>
  <c r="D43" i="38"/>
  <c r="D41" i="38"/>
  <c r="D40" i="38"/>
  <c r="D39" i="38"/>
  <c r="D35" i="38"/>
  <c r="D34" i="38"/>
  <c r="D33" i="38"/>
  <c r="D32" i="38"/>
  <c r="D31" i="38"/>
  <c r="D29" i="38"/>
  <c r="D28" i="38"/>
  <c r="D22" i="38"/>
  <c r="D21" i="38"/>
  <c r="D20" i="38"/>
  <c r="D18" i="38"/>
  <c r="D17" i="38"/>
  <c r="D16" i="38"/>
  <c r="D14" i="38"/>
  <c r="D13" i="38"/>
  <c r="D11" i="38"/>
  <c r="D10" i="38"/>
  <c r="D8" i="38"/>
  <c r="D31" i="37"/>
  <c r="D30" i="37"/>
  <c r="D29" i="37"/>
  <c r="D28" i="37"/>
  <c r="D27" i="37"/>
  <c r="D26" i="37"/>
  <c r="D25" i="37"/>
  <c r="D24" i="37"/>
  <c r="D22" i="37"/>
  <c r="D15" i="37"/>
  <c r="D14" i="37"/>
  <c r="D13" i="37"/>
  <c r="D12" i="37"/>
  <c r="D10" i="37"/>
  <c r="D9" i="37"/>
  <c r="D7" i="37"/>
  <c r="D32" i="35"/>
  <c r="C32" i="35"/>
  <c r="D31" i="35"/>
  <c r="C31" i="35"/>
  <c r="D26" i="35"/>
  <c r="C26" i="35"/>
  <c r="D25" i="35"/>
  <c r="C25" i="35"/>
  <c r="D21" i="35"/>
  <c r="C21" i="35"/>
  <c r="D20" i="35"/>
  <c r="C20" i="35"/>
  <c r="D19" i="35"/>
  <c r="C19" i="35"/>
  <c r="D15" i="35"/>
  <c r="C15" i="35"/>
  <c r="D14" i="35"/>
  <c r="C14" i="35"/>
  <c r="D13" i="35"/>
  <c r="C13" i="35"/>
  <c r="D12" i="35"/>
  <c r="C12" i="35"/>
  <c r="D11" i="35"/>
  <c r="C11" i="35"/>
  <c r="D7" i="35"/>
  <c r="C7" i="35"/>
  <c r="D6" i="35"/>
  <c r="C6" i="35"/>
  <c r="C49" i="38"/>
  <c r="C48" i="38"/>
  <c r="C47" i="38"/>
  <c r="C46" i="38"/>
  <c r="C44" i="38"/>
  <c r="C43" i="38"/>
  <c r="C41" i="38"/>
  <c r="C40" i="38"/>
  <c r="C39" i="38"/>
  <c r="C35" i="38"/>
  <c r="C34" i="38"/>
  <c r="C33" i="38"/>
  <c r="C32" i="38"/>
  <c r="C31" i="38"/>
  <c r="C29" i="38"/>
  <c r="C28" i="38"/>
  <c r="C21" i="38"/>
  <c r="C20" i="38"/>
  <c r="C18" i="38"/>
  <c r="C17" i="38"/>
  <c r="C16" i="38"/>
  <c r="C14" i="38"/>
  <c r="C13" i="38"/>
  <c r="C11" i="38"/>
  <c r="C10" i="38"/>
  <c r="C8" i="38"/>
  <c r="C31" i="37"/>
  <c r="C30" i="37"/>
  <c r="C29" i="37"/>
  <c r="C28" i="37"/>
  <c r="C27" i="37"/>
  <c r="C26" i="37"/>
  <c r="C25" i="37"/>
  <c r="C24" i="37"/>
  <c r="C22" i="37"/>
  <c r="C17" i="37"/>
  <c r="C15" i="37"/>
  <c r="C14" i="37"/>
  <c r="C13" i="37"/>
  <c r="C12" i="37"/>
  <c r="C10" i="37"/>
  <c r="C9" i="37"/>
  <c r="C7" i="37"/>
  <c r="E23" i="36" l="1"/>
  <c r="F23" i="36" l="1"/>
  <c r="D3" i="38"/>
  <c r="C3" i="38"/>
  <c r="A1" i="38"/>
  <c r="D5" i="38" l="1"/>
  <c r="D25" i="38"/>
  <c r="F30" i="35"/>
  <c r="D37" i="38"/>
  <c r="D51" i="38" s="1"/>
  <c r="E30" i="35"/>
  <c r="E9" i="35"/>
  <c r="E17" i="35" s="1"/>
  <c r="E23" i="35" s="1"/>
  <c r="E28" i="35" s="1"/>
  <c r="E34" i="35" s="1"/>
  <c r="F9" i="35"/>
  <c r="F17" i="35" s="1"/>
  <c r="F23" i="35" s="1"/>
  <c r="F28" i="35" s="1"/>
  <c r="F34" i="35" s="1"/>
  <c r="F5" i="36" l="1"/>
  <c r="F25" i="36" s="1"/>
  <c r="E5" i="36"/>
  <c r="E25" i="36" s="1"/>
  <c r="C25" i="38" l="1"/>
  <c r="C5" i="38" l="1"/>
  <c r="C37" i="38" l="1"/>
  <c r="C51" i="38" s="1"/>
  <c r="D5" i="37" l="1"/>
  <c r="C5" i="37"/>
  <c r="C20" i="37"/>
  <c r="D20" i="37"/>
  <c r="C33" i="37" l="1"/>
  <c r="D33" i="37"/>
  <c r="C30" i="35" l="1"/>
  <c r="F3" i="36" l="1"/>
  <c r="E3" i="36"/>
  <c r="D3" i="36"/>
  <c r="D2" i="36"/>
  <c r="C3" i="36"/>
  <c r="D23" i="36"/>
  <c r="C23" i="36"/>
  <c r="C2" i="36"/>
  <c r="D30" i="35"/>
  <c r="D9" i="35"/>
  <c r="C9" i="35"/>
  <c r="F2" i="35"/>
  <c r="F2" i="36" s="1"/>
  <c r="E2" i="35"/>
  <c r="E2" i="36" s="1"/>
  <c r="D17" i="35" l="1"/>
  <c r="C17" i="35"/>
  <c r="D23" i="35" l="1"/>
  <c r="C23" i="35"/>
  <c r="D28" i="35" l="1"/>
  <c r="C28" i="35"/>
  <c r="C34" i="35" l="1"/>
  <c r="D34" i="35"/>
  <c r="C5" i="36" l="1"/>
  <c r="D5" i="36"/>
  <c r="C25" i="36"/>
  <c r="D50" i="34"/>
  <c r="D25" i="36" l="1"/>
  <c r="D7" i="34" l="1"/>
  <c r="D41" i="34"/>
  <c r="D24" i="34"/>
  <c r="D6" i="34" l="1"/>
  <c r="C6" i="34" l="1"/>
  <c r="D33" i="34"/>
  <c r="D5" i="34" l="1"/>
  <c r="D59" i="34" l="1"/>
  <c r="D63" i="34" l="1"/>
  <c r="C50" i="34" l="1"/>
  <c r="C41" i="34" l="1"/>
  <c r="C7" i="34" l="1"/>
  <c r="C24" i="34" l="1"/>
  <c r="C33" i="34" l="1"/>
  <c r="C5" i="34" l="1"/>
  <c r="C59" i="34" l="1"/>
  <c r="C63" i="34" l="1"/>
</calcChain>
</file>

<file path=xl/sharedStrings.xml><?xml version="1.0" encoding="utf-8"?>
<sst xmlns="http://schemas.openxmlformats.org/spreadsheetml/2006/main" count="252" uniqueCount="184">
  <si>
    <t>Diğer dönen varlıklar</t>
  </si>
  <si>
    <t>Dönen varlıklar</t>
  </si>
  <si>
    <t>Duran varlıklar</t>
  </si>
  <si>
    <t>Ödenen faiz</t>
  </si>
  <si>
    <t>Alınan faiz</t>
  </si>
  <si>
    <t>Net dönem karı</t>
  </si>
  <si>
    <t>Varlıklar</t>
  </si>
  <si>
    <t>Ticari alacaklar</t>
  </si>
  <si>
    <t>Diğer alacaklar</t>
  </si>
  <si>
    <t>Stoklar</t>
  </si>
  <si>
    <t>Finansal yatırımlar</t>
  </si>
  <si>
    <t>Maddi duran varlıklar</t>
  </si>
  <si>
    <t>Toplam varlıklar</t>
  </si>
  <si>
    <t>Kaynaklar</t>
  </si>
  <si>
    <t>Kısa vadeli yükümlülükler</t>
  </si>
  <si>
    <t>Ticari borçlar</t>
  </si>
  <si>
    <t>Diğer borçlar</t>
  </si>
  <si>
    <t>Uzun vadeli yükümlülükler</t>
  </si>
  <si>
    <t xml:space="preserve">  - İlişkili taraflara diğer borçlar</t>
  </si>
  <si>
    <t>Toplam kaynaklar</t>
  </si>
  <si>
    <t>Brüt kar</t>
  </si>
  <si>
    <t>Toplam kapsamlı gelir</t>
  </si>
  <si>
    <t>Ödenmiş sermaye</t>
  </si>
  <si>
    <t>Transferler</t>
  </si>
  <si>
    <t>Nakit ve nakit benzerleri</t>
  </si>
  <si>
    <t xml:space="preserve">   - İlişkili taraflardan ticari alacaklar</t>
  </si>
  <si>
    <t>Maddi olmayan duran varlıklar</t>
  </si>
  <si>
    <t xml:space="preserve">  - İlişkili taraflara ticari borçlar</t>
  </si>
  <si>
    <t>Özkaynaklar</t>
  </si>
  <si>
    <t>Geçmiş yıllar karları</t>
  </si>
  <si>
    <t>Sürdürülen faaliyetler</t>
  </si>
  <si>
    <t>Satışların maliyeti</t>
  </si>
  <si>
    <t>Genel yönetim giderleri</t>
  </si>
  <si>
    <t>Araştırma ve geliştirme giderleri</t>
  </si>
  <si>
    <t>Sürdürülen faaliyetler vergi öncesi karı</t>
  </si>
  <si>
    <t>Ödenmiş
sermaye</t>
  </si>
  <si>
    <t xml:space="preserve">Toplam
özkaynaklar                                        </t>
  </si>
  <si>
    <t>Diğer kapsamlı gelir / (gider)</t>
  </si>
  <si>
    <t xml:space="preserve">   - İlişkili olmayan taraflardan ticari alacaklar</t>
  </si>
  <si>
    <t>Peşin ödenmiş giderler</t>
  </si>
  <si>
    <t>Kısa vadeli borçlanmalar</t>
  </si>
  <si>
    <t xml:space="preserve">  - Banka kredileri</t>
  </si>
  <si>
    <t xml:space="preserve">  - İlişkili olmayan taraflara ticari borçlar</t>
  </si>
  <si>
    <t>Uzun vadeli borçlanmalar</t>
  </si>
  <si>
    <t>Uzun vadeli karşılıklar</t>
  </si>
  <si>
    <t>Kar veya zararda yeniden sınıflandırılmayacaklar</t>
  </si>
  <si>
    <t>Kar veya zarar olarak yeniden sınıflandırılacaklar</t>
  </si>
  <si>
    <t>Uzun vadeli borçlanmaların kısa vadeli kısımları</t>
  </si>
  <si>
    <t xml:space="preserve">  - İlişkili olmayan taraflara diğer borçlar</t>
  </si>
  <si>
    <t>Çalışanlara sağlanan faydalar kapsamında borçlar</t>
  </si>
  <si>
    <t>Hasılat</t>
  </si>
  <si>
    <t>Esas faaliyetlerden diğer gelirler</t>
  </si>
  <si>
    <t>Esas faaliyetlerden diğer giderler</t>
  </si>
  <si>
    <t>Esas faaliyet karı</t>
  </si>
  <si>
    <t>Birikmiş karlar</t>
  </si>
  <si>
    <t>Kısa vadeli karşılıklar</t>
  </si>
  <si>
    <t>Yatırım faaliyetlerinden giderler</t>
  </si>
  <si>
    <t xml:space="preserve"> - Diğer kısa vadeli karşılıklar</t>
  </si>
  <si>
    <t>Ertelenmiş gelirler</t>
  </si>
  <si>
    <t>Notlar</t>
  </si>
  <si>
    <t xml:space="preserve">   - İlişkili olmayan taraflardan diğer alacaklar</t>
  </si>
  <si>
    <t xml:space="preserve">  - Dönem vergi gideri</t>
  </si>
  <si>
    <t>Geçmiş
yıllar karları</t>
  </si>
  <si>
    <t xml:space="preserve">    - Nakit akış riskinden korunma (kayıpları)</t>
  </si>
  <si>
    <t>Yatırım faaliyetlerinden gelirler</t>
  </si>
  <si>
    <t>Finansman gelirleri</t>
  </si>
  <si>
    <t>Finansman giderleri</t>
  </si>
  <si>
    <t>Tanımlanmış fayda planları yeniden ölçüm (kayıpları) / kazançları</t>
  </si>
  <si>
    <t>Alınan temettüler</t>
  </si>
  <si>
    <t>Finansman geliri / (gideri) öncesi faaliyet karı</t>
  </si>
  <si>
    <t>Ertelenmiş vergi varlığı</t>
  </si>
  <si>
    <t>Kardan ayrılan kısıtlanmış yedekler</t>
  </si>
  <si>
    <t>Kardan ayrılan
kısıtlanmış
yedekler</t>
  </si>
  <si>
    <t>Ödenen temettüler</t>
  </si>
  <si>
    <t>Cari dönem vergisi ile ilgili varlıklar</t>
  </si>
  <si>
    <t xml:space="preserve">      - Çalışanlara sağlanan faydalara ilişkin uzun vadeli 
         karşılıklar</t>
  </si>
  <si>
    <t>Paylara ilişkin primler</t>
  </si>
  <si>
    <t>Kar veya zararda yeniden sınıflandırılacak birikmiş 
diğer kapsamlı gelirler / (giderler)</t>
  </si>
  <si>
    <t>Kar veya zararda yeniden sınıflandırılmayacak birikmiş 
diğer kapsamlı gelirler / (giderler)</t>
  </si>
  <si>
    <t>Kar payları (Not 17)</t>
  </si>
  <si>
    <t>Paylara
İlişkin
Primler</t>
  </si>
  <si>
    <t>Dönem karı</t>
  </si>
  <si>
    <t>Kar veya zararda yeniden sınıflandırılmayacak diğer kapsamlı 
gelire ilişkin vergiler</t>
  </si>
  <si>
    <t>Tanımlanmış fayda planları yeniden ölçüm kazançları / (kayıpları), 
vergi etkisi</t>
  </si>
  <si>
    <t>Kar veya zararda yeniden sınıflandırılacak diğer kapsamlı gelire 
ilişkin vergiler</t>
  </si>
  <si>
    <t>Nakit akış riskinden korunmaya ilişkin diğer kapsamlı gelir, 
vergi etkisi</t>
  </si>
  <si>
    <t>Dönem Net Karı Mutabakatı İle İlgili Düzeltmeler</t>
  </si>
  <si>
    <t>Amortisman ve itfa gideri ile ilgili düzeltmeler</t>
  </si>
  <si>
    <t>Stok değer düşüklüğü ile ilgili düzeltmeler</t>
  </si>
  <si>
    <t>Çalışanlara sağlanan faydalara ilişkin karşılıklar ile ilgili düzeltmeler</t>
  </si>
  <si>
    <t>Dava ve / veya ceza karşılıkları ile ilgili düzeltmeler</t>
  </si>
  <si>
    <t>Garanti karşılıkları ile ilgili düzeltmeler</t>
  </si>
  <si>
    <t>Diğer karşılıklar ile ilgili düzeltmeler</t>
  </si>
  <si>
    <t>Kar payı geliri ile ilgili düzeltmeler</t>
  </si>
  <si>
    <t>Faiz gelirleri ile ilgili düzeltmeler</t>
  </si>
  <si>
    <t>Faiz giderleri ile ilgili düzeltmeler</t>
  </si>
  <si>
    <t>Vergi gideri ile ilgili düzeltmeler</t>
  </si>
  <si>
    <t>Vadeli satışlardan kaynaklanan kazanılmamış finansman geliri</t>
  </si>
  <si>
    <t>Vadeli alımlardan kaynaklanan ertelenmiş finansman gideri</t>
  </si>
  <si>
    <t>İşletme Sermayesinde Gerçekleşen Değişimler</t>
  </si>
  <si>
    <t>Stoklardaki (artışlar) / azalışlar ile ilgili düzeltmeler</t>
  </si>
  <si>
    <t>Peşin ödenmiş giderlerdeki (artış) / azalış</t>
  </si>
  <si>
    <t>Ticari borçlardaki  artış / (azalış) ile ilgili düzeltmeler</t>
  </si>
  <si>
    <t>Faaliyetlerle ilgili diğer varlıklardaki (artış) / azalış</t>
  </si>
  <si>
    <t>Faaliyetlerle ilgili diğer yükümlülüklerdeki artış / (azalış)</t>
  </si>
  <si>
    <t>Faaliyetlerden Elde Edilen Nakit Akışları</t>
  </si>
  <si>
    <t>Diğer karşılıklara ilişkin ödemeler</t>
  </si>
  <si>
    <t>Vergi ödemeleri</t>
  </si>
  <si>
    <t>Maddi duran varlıkların satışından kaynaklanan nakit girişleri</t>
  </si>
  <si>
    <t>Maddi duran varlık alımından kaynaklanan nakit çıkışları</t>
  </si>
  <si>
    <t>Maddi olmayan duran varlık alımından kaynaklanan nakit çıkışları</t>
  </si>
  <si>
    <t>Verilen nakit avans ve borçlar</t>
  </si>
  <si>
    <t>Borçlanmadan kaynaklanan nakit girişleri</t>
  </si>
  <si>
    <t>Borç ödemelerine ilişkin nakit çıkışları</t>
  </si>
  <si>
    <t>Nakit ve nakit benzerlerindeki net artış / (azalış)</t>
  </si>
  <si>
    <t>Dönem başı nakit ve nakit benzerleri</t>
  </si>
  <si>
    <t>Dönem sonu nakit ve nakit benzerleri</t>
  </si>
  <si>
    <t>Sermaye düzeltme farkları</t>
  </si>
  <si>
    <t xml:space="preserve">     - Diğer uzun vadeli karşılıklar</t>
  </si>
  <si>
    <t xml:space="preserve">     - Tanımlanmış fayda planları yeniden ölçüm (kayıpları)</t>
  </si>
  <si>
    <t>Sürdürülen faaliyetler vergi geliri / (gideri)</t>
  </si>
  <si>
    <t>Diğer uzun vadeli yükümlülükler</t>
  </si>
  <si>
    <t>-</t>
  </si>
  <si>
    <t>Türk Lirası (bin TL)</t>
  </si>
  <si>
    <t>Nominal değeri 1 Kr olan pay başına kazanç</t>
  </si>
  <si>
    <t>Net dönem 
karı</t>
  </si>
  <si>
    <t>Tanımlanmış
fayda planları
yeniden ölçüm
(kayıpları) / 
kazançları</t>
  </si>
  <si>
    <t>Nakit akış riskinden korunmaya ilişkin diğer kapsamlı gelir / (gider)</t>
  </si>
  <si>
    <t>Türev finansal varlıklar</t>
  </si>
  <si>
    <t>Türev finansal yükümlülükler</t>
  </si>
  <si>
    <t>İşletme Faaliyetlerinden Nakit Akışları</t>
  </si>
  <si>
    <t>Çalışanlara sağlanan faydalara ilişkin 
    karşılıklar kapsamında yapılan ödemeler</t>
  </si>
  <si>
    <t>Duran varlıkların elden çıkarılmasından kaynaklanan 
    kayıplar ile ilgili düzeltmeler</t>
  </si>
  <si>
    <t>Yatırım ya da finansman faaliyetlerinden kaynaklanan nakit akışlarına 
    neden olan diğer kalemlere ilişkin düzeltmeler</t>
  </si>
  <si>
    <t xml:space="preserve">    - Gerçeğe uygun değer farkı diğer kapsamlı gelire 
       yansıtılan finansal varlıklardan kazançlar</t>
  </si>
  <si>
    <t xml:space="preserve">  - Ertelenmiş vergi gideri</t>
  </si>
  <si>
    <t>Gerçeğe uygun değer farkı diğer kapsamlı gelire yansıtılan   
finansal varlıklardan kazançlar / (kayıplar)</t>
  </si>
  <si>
    <t>Gerçeğe uygun değer farkı diğer kapsamlı gelire yansıtılan   
finansal varlıklardan kazançlar / (kayıplar), vergi etkisi</t>
  </si>
  <si>
    <t xml:space="preserve"> Gerçeğe uygun
 değer farkı
 diğer kapsamlı gelire
 yansıtılan finansal
 varlıklardan
 kazançlar /
 (kayıplar)</t>
  </si>
  <si>
    <t>Check</t>
  </si>
  <si>
    <t>Finansman Faaliyetlerinde (Kullanılan) / Elde Edilen Nakit Akışları</t>
  </si>
  <si>
    <t>Özkaynak yöntemiyle değerlenen yatırımlar</t>
  </si>
  <si>
    <t>Özkaynak yöntemiyle değerlenen yatırımların karlarından / (zararlarlarından) paylar</t>
  </si>
  <si>
    <t>İştiraklerin pay alımı/sermaye artırımı sebebiyle oluşan nakit çıkışları</t>
  </si>
  <si>
    <t>Dönem karı vergi yükümlülüğü</t>
  </si>
  <si>
    <t>Kar veya zararda 
yeniden sınıflandırılmayacak 
birikmiş diğer 
kapsamlı gelirler veya giderler</t>
  </si>
  <si>
    <t>Kar veya zarara sınıflandırılacak birikmiş diğer kapsamlı gelirler veya giderler</t>
  </si>
  <si>
    <t>Geçmiş dönem bağımsız denetimden geçmiş</t>
  </si>
  <si>
    <t xml:space="preserve">  - Kiralama işlemlerinden borçlar</t>
  </si>
  <si>
    <t>Cari dönem 
sınırlı denetimden geçmiş</t>
  </si>
  <si>
    <t>Sınırlı denetimden geçmiş</t>
  </si>
  <si>
    <t>Sınırlı denetimden geçmemiş</t>
  </si>
  <si>
    <t>Pazarlama giderleri</t>
  </si>
  <si>
    <t>Özkaynak yöntemiyle değerlenen yatırımların dağıtılmamış zararları</t>
  </si>
  <si>
    <t>Ticari alacaklardaki (artış) / azalış ile ilgili düzeltmeler</t>
  </si>
  <si>
    <t>Yatırım Faaliyetlerinde Kullanılan Nakit Akışları</t>
  </si>
  <si>
    <t>1 Ocak-
30 Haziran 2020</t>
  </si>
  <si>
    <t>1 Nisan-
30 Haziran 2020</t>
  </si>
  <si>
    <t>2,59 Kr</t>
  </si>
  <si>
    <t>0,80 Kr</t>
  </si>
  <si>
    <t>30 Haziran 2020 itibarıyla bakiyeler</t>
  </si>
  <si>
    <t>Kira sözleşmelerinden kaynaklanan borç ödemelerine ilişkin nakit çıkışları</t>
  </si>
  <si>
    <t>Türev araçlar</t>
  </si>
  <si>
    <t>Ford Otomotiv Sanayi A.Ş. 30 Haziran 2021 ve 31 Aralık 2020 tarihleri itibarıyla finansal durum tabloları</t>
  </si>
  <si>
    <t>Kullanım hakkı varlıkları</t>
  </si>
  <si>
    <t>İştirakler, iş ortaklıkları ve bağlı ortaklıklardaki yatırımlar</t>
  </si>
  <si>
    <t>Ford Otomotiv Sanayi A.Ş. 30 Haziran 2021 ve 2020 tarihlerinde sona eren altı aylık ara dönemlere ait kar veya zarar tabloları</t>
  </si>
  <si>
    <t>1 Ocak-
30 Haziran 2021</t>
  </si>
  <si>
    <t>1 Nisan-
30 Haziran 2021</t>
  </si>
  <si>
    <t>8,03 Kr</t>
  </si>
  <si>
    <t>2,85 Kr</t>
  </si>
  <si>
    <t>Ford Otomotiv Sanayi A.Ş. 30 Haziran 2021 ve 2020 tarihlerinde sona eren altı aylık ara dönemlere ait diğer kapsamlı gelir tabloları</t>
  </si>
  <si>
    <t>Ford Otomotiv Sanayi A.Ş. 1 Ocak - 30 Haziran 2021 ve 2020 hesap dönemlerine ait özkaynak değişim tabloları</t>
  </si>
  <si>
    <t>1 Ocak 2020 itibarıyla bakiyeler</t>
  </si>
  <si>
    <t xml:space="preserve">1 Ocak 2021 itibarıyla bakiyeler </t>
  </si>
  <si>
    <t>30 Haziran 2021 itibarıyla bakiyeler</t>
  </si>
  <si>
    <t>Nakit akış
riskinden
korunma 
(kayıpları) / 
kazançları</t>
  </si>
  <si>
    <t xml:space="preserve">Yeniden Düzenlenmiş </t>
  </si>
  <si>
    <t>1 Ocak 2021 itibarıyla bakiyeler</t>
  </si>
  <si>
    <t>Yeniden düzeltmelerin etkisi (Not 2.5)</t>
  </si>
  <si>
    <t>Ford Otomotiv Sanayi A.Ş. 1 Ocak - 30 Haziran 2021 ve 2020 hesap dönemlerine ait nakit akış tabloları</t>
  </si>
  <si>
    <t>Cari dönem 
sınırlı 
denetimden 
geçmiş
30 Haziran 2021</t>
  </si>
  <si>
    <t>Geçmiş dönem 
sınırlı 
denetimden 
geçmiş 
30 Haziran 2020</t>
  </si>
  <si>
    <t>10,11,32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</si>
</sst>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43" formatCode="_-* #,##0.00\ _₺_-;\-* #,##0.00\ _₺_-;_-* &quot;-&quot;??\ _₺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-* #,##0\ _T_L_-;\-* #,##0\ _T_L_-;_-* &quot;-&quot;\ _T_L_-;_-@_-"/>
    <numFmt numFmtId="169" formatCode="_-* #,##0.00\ _T_L_-;\-* #,##0.00\ _T_L_-;_-* &quot;-&quot;??\ _T_L_-;_-@_-"/>
    <numFmt numFmtId="170" formatCode="&quot;IR£&quot;#,##0.00;[Red]\-&quot;IR£&quot;#,##0.00"/>
    <numFmt numFmtId="171" formatCode="_-&quot;IR£&quot;* #,##0_-;\-&quot;IR£&quot;* #,##0_-;_-&quot;IR£&quot;* &quot;-&quot;_-;_-@_-"/>
    <numFmt numFmtId="172" formatCode="_-&quot;IR£&quot;* #,##0.00_-;\-&quot;IR£&quot;* #,##0.00_-;_-&quot;IR£&quot;* &quot;-&quot;??_-;_-@_-"/>
    <numFmt numFmtId="173" formatCode="&quot;$&quot;\ #,##0_);\(&quot;$&quot;\ #,##0\)"/>
    <numFmt numFmtId="174" formatCode="&quot;$&quot;\ #,##0_);[Red]\(&quot;$&quot;\ #,##0\)"/>
    <numFmt numFmtId="175" formatCode="&quot;$&quot;\ #,##0.00_);\(&quot;$&quot;\ #,##0.00\)"/>
    <numFmt numFmtId="176" formatCode="&quot;$&quot;\ #,##0.00_);[Red]\(&quot;$&quot;\ #,##0.00\)"/>
    <numFmt numFmtId="177" formatCode="_(&quot;$&quot;\ * #,##0_);_(&quot;$&quot;\ * \(#,##0\);_(&quot;$&quot;\ * &quot;-&quot;_);_(@_)"/>
    <numFmt numFmtId="178" formatCode="&quot;$&quot;#,##0.00;[Red]\-&quot;$&quot;#,##0.00"/>
    <numFmt numFmtId="179" formatCode="_-&quot;$&quot;* #,##0_-;\-&quot;$&quot;* #,##0_-;_-&quot;$&quot;* &quot;-&quot;_-;_-@_-"/>
    <numFmt numFmtId="180" formatCode="&quot;$&quot;#,##0.00;[Red]&quot;$&quot;#,##0.00"/>
    <numFmt numFmtId="181" formatCode="#,##0.0_);\(#,##0.0\)"/>
    <numFmt numFmtId="182" formatCode="_ * #,##0_)\ _T_L_ ;_ * \(#,##0\)\ _T_L_ ;_ * &quot;-&quot;_)\ _T_L_ ;_ @_ "/>
    <numFmt numFmtId="183" formatCode="########.00"/>
    <numFmt numFmtId="184" formatCode="#,##0\ &quot;F&quot;;[Red]\-#,##0\ &quot;F&quot;"/>
    <numFmt numFmtId="185" formatCode="#,##0.00\ &quot;F&quot;;[Red]\-#,##0.00\ &quot;F&quot;"/>
    <numFmt numFmtId="186" formatCode="[$-41F]d\ mmmm\ yyyy;@"/>
    <numFmt numFmtId="187" formatCode="_-* #,##0\ _₺_-;\-* #,##0\ _₺_-;_-* &quot;-&quot;??\ _₺_-;_-@_-"/>
  </numFmts>
  <fonts count="59">
    <font>
      <sz val="10"/>
      <name val="Tahoma"/>
      <charset val="162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sz val="10"/>
      <name val="Tahoma"/>
      <family val="2"/>
      <charset val="162"/>
    </font>
    <font>
      <sz val="10"/>
      <name val="Arial"/>
      <family val="2"/>
      <charset val="162"/>
    </font>
    <font>
      <sz val="10"/>
      <name val="Helv"/>
    </font>
    <font>
      <b/>
      <sz val="11"/>
      <name val="Arial"/>
      <family val="2"/>
      <charset val="162"/>
    </font>
    <font>
      <b/>
      <sz val="14"/>
      <name val="Arial (WT)"/>
      <charset val="162"/>
    </font>
    <font>
      <b/>
      <sz val="19"/>
      <color indexed="9"/>
      <name val="Arial"/>
      <family val="2"/>
      <charset val="162"/>
    </font>
    <font>
      <sz val="14"/>
      <name val="TimesNewRomanPS"/>
    </font>
    <font>
      <sz val="8"/>
      <name val="Arial"/>
      <family val="2"/>
      <charset val="162"/>
    </font>
    <font>
      <b/>
      <sz val="10"/>
      <name val="MS Sans Serif"/>
      <family val="2"/>
      <charset val="162"/>
    </font>
    <font>
      <b/>
      <sz val="8"/>
      <name val="Arial"/>
      <family val="2"/>
      <charset val="162"/>
    </font>
    <font>
      <sz val="10"/>
      <name val="Arial"/>
      <family val="2"/>
      <charset val="162"/>
    </font>
    <font>
      <sz val="12"/>
      <name val="Arial"/>
      <family val="2"/>
      <charset val="162"/>
    </font>
    <font>
      <sz val="10"/>
      <color indexed="8"/>
      <name val="Arial"/>
      <family val="2"/>
    </font>
    <font>
      <sz val="10"/>
      <name val="MS Sans Serif"/>
      <family val="2"/>
      <charset val="162"/>
    </font>
    <font>
      <b/>
      <sz val="8"/>
      <name val="Helv"/>
    </font>
    <font>
      <sz val="9"/>
      <name val="Arial"/>
      <family val="2"/>
      <charset val="162"/>
    </font>
    <font>
      <sz val="8"/>
      <name val="Arial"/>
      <family val="2"/>
    </font>
    <font>
      <b/>
      <sz val="16"/>
      <name val="Arial"/>
      <family val="2"/>
      <charset val="162"/>
    </font>
    <font>
      <b/>
      <sz val="24"/>
      <color indexed="8"/>
      <name val="Times New Roman"/>
      <family val="1"/>
      <charset val="162"/>
    </font>
    <font>
      <b/>
      <sz val="12"/>
      <name val="Arial"/>
      <family val="2"/>
    </font>
    <font>
      <b/>
      <sz val="10"/>
      <name val="Helv"/>
    </font>
    <font>
      <b/>
      <sz val="18"/>
      <name val="Arial"/>
      <family val="2"/>
      <charset val="162"/>
    </font>
    <font>
      <b/>
      <sz val="12"/>
      <name val="Arial"/>
      <family val="2"/>
      <charset val="162"/>
    </font>
    <font>
      <sz val="24"/>
      <name val="Arial"/>
      <family val="2"/>
      <charset val="162"/>
    </font>
    <font>
      <b/>
      <sz val="32"/>
      <name val="Arial"/>
      <family val="2"/>
      <charset val="162"/>
    </font>
    <font>
      <b/>
      <sz val="9"/>
      <name val="Arial"/>
      <family val="2"/>
      <charset val="162"/>
    </font>
    <font>
      <sz val="11"/>
      <color indexed="8"/>
      <name val="Times New Roman"/>
      <family val="1"/>
      <charset val="162"/>
    </font>
    <font>
      <b/>
      <i/>
      <sz val="11"/>
      <color indexed="8"/>
      <name val="Times New Roman"/>
      <family val="1"/>
      <charset val="162"/>
    </font>
    <font>
      <b/>
      <sz val="11"/>
      <color indexed="16"/>
      <name val="Times New Roman"/>
      <family val="1"/>
      <charset val="162"/>
    </font>
    <font>
      <b/>
      <sz val="22"/>
      <color indexed="8"/>
      <name val="Times New Roman"/>
      <family val="1"/>
      <charset val="162"/>
    </font>
    <font>
      <sz val="10"/>
      <name val="Times New Roman"/>
      <family val="1"/>
      <charset val="162"/>
    </font>
    <font>
      <sz val="11"/>
      <color theme="1"/>
      <name val="Calibri"/>
      <family val="2"/>
      <charset val="162"/>
      <scheme val="minor"/>
    </font>
    <font>
      <sz val="10"/>
      <color theme="1"/>
      <name val="Times New Roman"/>
      <family val="2"/>
      <charset val="162"/>
    </font>
    <font>
      <sz val="9"/>
      <color theme="1"/>
      <name val="Arial"/>
      <family val="2"/>
      <charset val="162"/>
    </font>
    <font>
      <b/>
      <sz val="9"/>
      <color theme="1"/>
      <name val="Arial"/>
      <family val="2"/>
      <charset val="162"/>
    </font>
    <font>
      <b/>
      <sz val="9"/>
      <color rgb="FFFF0000"/>
      <name val="Arial"/>
      <family val="2"/>
      <charset val="162"/>
    </font>
    <font>
      <b/>
      <sz val="9"/>
      <color rgb="FF000000"/>
      <name val="Arial"/>
      <family val="2"/>
      <charset val="162"/>
    </font>
    <font>
      <sz val="9"/>
      <color rgb="FF000000"/>
      <name val="Arial"/>
      <family val="2"/>
      <charset val="162"/>
    </font>
    <font>
      <b/>
      <sz val="9"/>
      <color indexed="8"/>
      <name val="Arial"/>
      <family val="2"/>
      <charset val="162"/>
    </font>
    <font>
      <sz val="7"/>
      <color rgb="FF000000"/>
      <name val="Arial"/>
      <family val="2"/>
      <charset val="162"/>
    </font>
    <font>
      <b/>
      <sz val="9"/>
      <name val="Times New Roman"/>
      <family val="1"/>
      <charset val="162"/>
    </font>
    <font>
      <sz val="9"/>
      <name val="Times New Roman"/>
      <family val="1"/>
      <charset val="162"/>
    </font>
    <font>
      <sz val="10"/>
      <name val="Tahoma"/>
      <family val="2"/>
      <charset val="162"/>
    </font>
    <font>
      <b/>
      <sz val="9"/>
      <color theme="0"/>
      <name val="Arial"/>
      <family val="2"/>
      <charset val="162"/>
    </font>
    <font>
      <b/>
      <sz val="9"/>
      <color theme="0"/>
      <name val="Times New Roman"/>
      <family val="1"/>
      <charset val="162"/>
    </font>
    <font>
      <b/>
      <sz val="10"/>
      <color theme="0"/>
      <name val="Tahoma"/>
      <family val="2"/>
      <charset val="162"/>
    </font>
    <font>
      <sz val="9"/>
      <color theme="0"/>
      <name val="Arial"/>
      <family val="2"/>
      <charset val="162"/>
    </font>
    <font>
      <sz val="8"/>
      <name val="Times New Roman"/>
      <family val="1"/>
      <charset val="162"/>
    </font>
    <font>
      <b/>
      <sz val="8"/>
      <name val="Times New Roman"/>
      <family val="1"/>
      <charset val="162"/>
    </font>
    <font>
      <sz val="8"/>
      <color rgb="FF000000"/>
      <name val="Times New Roman"/>
      <family val="1"/>
      <charset val="162"/>
    </font>
    <font>
      <b/>
      <sz val="8"/>
      <color rgb="FF000000"/>
      <name val="Times New Roman"/>
      <family val="1"/>
      <charset val="162"/>
    </font>
    <font>
      <b/>
      <sz val="10"/>
      <name val="Times New Roman"/>
      <family val="1"/>
      <charset val="162"/>
    </font>
    <font>
      <b/>
      <sz val="7"/>
      <name val="Times New Roman"/>
      <family val="1"/>
      <charset val="162"/>
    </font>
    <font>
      <sz val="7"/>
      <name val="Times New Roman"/>
      <family val="1"/>
      <charset val="162"/>
    </font>
  </fonts>
  <fills count="12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lightGray">
        <fgColor indexed="22"/>
        <bgColor indexed="22"/>
      </patternFill>
    </fill>
    <fill>
      <patternFill patternType="solid">
        <fgColor indexed="22"/>
        <bgColor indexed="64"/>
      </patternFill>
    </fill>
    <fill>
      <patternFill patternType="lightGray"/>
    </fill>
    <fill>
      <patternFill patternType="solid">
        <fgColor indexed="26"/>
        <bgColor indexed="64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31">
    <xf numFmtId="0" fontId="0" fillId="0" borderId="0">
      <alignment vertical="top"/>
    </xf>
    <xf numFmtId="9" fontId="6" fillId="2" borderId="0"/>
    <xf numFmtId="0" fontId="6" fillId="0" borderId="0"/>
    <xf numFmtId="179" fontId="6" fillId="0" borderId="0" applyFont="0" applyFill="0" applyBorder="0" applyAlignment="0" applyProtection="0"/>
    <xf numFmtId="178" fontId="7" fillId="0" borderId="0" applyFont="0" applyFill="0" applyBorder="0" applyAlignment="0" applyProtection="0"/>
    <xf numFmtId="0" fontId="8" fillId="0" borderId="0"/>
    <xf numFmtId="0" fontId="9" fillId="0" borderId="0" applyFont="0" applyBorder="0" applyAlignment="0">
      <alignment horizontal="centerContinuous"/>
    </xf>
    <xf numFmtId="0" fontId="10" fillId="1" borderId="0">
      <alignment horizontal="centerContinuous" vertical="center"/>
    </xf>
    <xf numFmtId="181" fontId="11" fillId="5" borderId="1">
      <alignment horizontal="left" vertical="center"/>
    </xf>
    <xf numFmtId="0" fontId="12" fillId="0" borderId="0"/>
    <xf numFmtId="170" fontId="5" fillId="0" borderId="0" applyFill="0" applyBorder="0" applyAlignment="0"/>
    <xf numFmtId="171" fontId="5" fillId="0" borderId="0" applyFill="0" applyBorder="0" applyAlignment="0"/>
    <xf numFmtId="172" fontId="5" fillId="0" borderId="0" applyFill="0" applyBorder="0" applyAlignment="0"/>
    <xf numFmtId="173" fontId="5" fillId="0" borderId="0" applyFill="0" applyBorder="0" applyAlignment="0"/>
    <xf numFmtId="174" fontId="5" fillId="0" borderId="0" applyFill="0" applyBorder="0" applyAlignment="0"/>
    <xf numFmtId="170" fontId="5" fillId="0" borderId="0" applyFill="0" applyBorder="0" applyAlignment="0"/>
    <xf numFmtId="175" fontId="5" fillId="0" borderId="0" applyFill="0" applyBorder="0" applyAlignment="0"/>
    <xf numFmtId="171" fontId="5" fillId="0" borderId="0" applyFill="0" applyBorder="0" applyAlignment="0"/>
    <xf numFmtId="0" fontId="14" fillId="0" borderId="2">
      <alignment horizontal="center"/>
    </xf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70" fontId="5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7" fillId="0" borderId="0"/>
    <xf numFmtId="171" fontId="5" fillId="0" borderId="0" applyFont="0" applyFill="0" applyBorder="0" applyAlignment="0" applyProtection="0"/>
    <xf numFmtId="183" fontId="6" fillId="6" borderId="0" applyFont="0" applyBorder="0"/>
    <xf numFmtId="0" fontId="16" fillId="0" borderId="0" applyNumberFormat="0" applyFill="0" applyBorder="0" applyAlignment="0" applyProtection="0"/>
    <xf numFmtId="14" fontId="17" fillId="0" borderId="0" applyFill="0" applyBorder="0" applyAlignment="0"/>
    <xf numFmtId="15" fontId="18" fillId="0" borderId="0"/>
    <xf numFmtId="165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70" fontId="5" fillId="0" borderId="0" applyFill="0" applyBorder="0" applyAlignment="0"/>
    <xf numFmtId="171" fontId="5" fillId="0" borderId="0" applyFill="0" applyBorder="0" applyAlignment="0"/>
    <xf numFmtId="170" fontId="5" fillId="0" borderId="0" applyFill="0" applyBorder="0" applyAlignment="0"/>
    <xf numFmtId="175" fontId="5" fillId="0" borderId="0" applyFill="0" applyBorder="0" applyAlignment="0"/>
    <xf numFmtId="171" fontId="5" fillId="0" borderId="0" applyFill="0" applyBorder="0" applyAlignment="0"/>
    <xf numFmtId="0" fontId="19" fillId="0" borderId="3">
      <alignment horizontal="center"/>
    </xf>
    <xf numFmtId="3" fontId="20" fillId="0" borderId="0">
      <alignment horizontal="right"/>
    </xf>
    <xf numFmtId="2" fontId="16" fillId="0" borderId="0" applyFill="0" applyBorder="0" applyAlignment="0" applyProtection="0"/>
    <xf numFmtId="38" fontId="21" fillId="6" borderId="0" applyNumberFormat="0" applyBorder="0" applyAlignment="0" applyProtection="0"/>
    <xf numFmtId="0" fontId="22" fillId="0" borderId="4">
      <alignment vertical="center"/>
    </xf>
    <xf numFmtId="0" fontId="23" fillId="7" borderId="0">
      <alignment horizontal="center"/>
    </xf>
    <xf numFmtId="0" fontId="24" fillId="0" borderId="5" applyNumberFormat="0" applyAlignment="0" applyProtection="0">
      <alignment horizontal="left" vertical="center"/>
    </xf>
    <xf numFmtId="0" fontId="25" fillId="1" borderId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0" fontId="21" fillId="8" borderId="6" applyNumberFormat="0" applyBorder="0" applyAlignment="0" applyProtection="0"/>
    <xf numFmtId="0" fontId="7" fillId="0" borderId="0"/>
    <xf numFmtId="170" fontId="5" fillId="0" borderId="0" applyFill="0" applyBorder="0" applyAlignment="0"/>
    <xf numFmtId="171" fontId="5" fillId="0" borderId="0" applyFill="0" applyBorder="0" applyAlignment="0"/>
    <xf numFmtId="170" fontId="5" fillId="0" borderId="0" applyFill="0" applyBorder="0" applyAlignment="0"/>
    <xf numFmtId="175" fontId="5" fillId="0" borderId="0" applyFill="0" applyBorder="0" applyAlignment="0"/>
    <xf numFmtId="171" fontId="5" fillId="0" borderId="0" applyFill="0" applyBorder="0" applyAlignment="0"/>
    <xf numFmtId="0" fontId="28" fillId="0" borderId="0">
      <alignment horizontal="center"/>
    </xf>
    <xf numFmtId="0" fontId="29" fillId="0" borderId="7">
      <alignment horizontal="centerContinuous"/>
    </xf>
    <xf numFmtId="38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0" fontId="30" fillId="0" borderId="0"/>
    <xf numFmtId="184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8" fillId="0" borderId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" fontId="7" fillId="0" borderId="0" applyFont="0" applyFill="0" applyBorder="0" applyAlignment="0" applyProtection="0"/>
    <xf numFmtId="40" fontId="31" fillId="10" borderId="0">
      <alignment horizontal="right"/>
    </xf>
    <xf numFmtId="0" fontId="32" fillId="10" borderId="0">
      <alignment horizontal="right"/>
    </xf>
    <xf numFmtId="0" fontId="33" fillId="10" borderId="3"/>
    <xf numFmtId="0" fontId="33" fillId="0" borderId="0" applyBorder="0">
      <alignment horizontal="centerContinuous"/>
    </xf>
    <xf numFmtId="0" fontId="34" fillId="0" borderId="0" applyBorder="0">
      <alignment horizontal="centerContinuous"/>
    </xf>
    <xf numFmtId="164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7" fillId="0" borderId="0"/>
    <xf numFmtId="174" fontId="5" fillId="0" borderId="0" applyFont="0" applyFill="0" applyBorder="0" applyAlignment="0" applyProtection="0"/>
    <xf numFmtId="172" fontId="15" fillId="0" borderId="0" applyFont="0" applyFill="0" applyBorder="0" applyAlignment="0" applyProtection="0"/>
    <xf numFmtId="10" fontId="6" fillId="0" borderId="0" applyFont="0" applyFill="0" applyBorder="0" applyAlignment="0" applyProtection="0"/>
    <xf numFmtId="170" fontId="5" fillId="0" borderId="0" applyFill="0" applyBorder="0" applyAlignment="0"/>
    <xf numFmtId="171" fontId="5" fillId="0" borderId="0" applyFill="0" applyBorder="0" applyAlignment="0"/>
    <xf numFmtId="170" fontId="5" fillId="0" borderId="0" applyFill="0" applyBorder="0" applyAlignment="0"/>
    <xf numFmtId="175" fontId="5" fillId="0" borderId="0" applyFill="0" applyBorder="0" applyAlignment="0"/>
    <xf numFmtId="171" fontId="5" fillId="0" borderId="0" applyFill="0" applyBorder="0" applyAlignment="0"/>
    <xf numFmtId="0" fontId="18" fillId="0" borderId="0" applyNumberFormat="0" applyFont="0" applyFill="0" applyBorder="0" applyAlignment="0" applyProtection="0">
      <alignment horizontal="left"/>
    </xf>
    <xf numFmtId="15" fontId="18" fillId="0" borderId="0" applyFont="0" applyFill="0" applyBorder="0" applyAlignment="0" applyProtection="0"/>
    <xf numFmtId="4" fontId="18" fillId="0" borderId="0" applyFont="0" applyFill="0" applyBorder="0" applyAlignment="0" applyProtection="0"/>
    <xf numFmtId="0" fontId="13" fillId="0" borderId="8">
      <alignment horizontal="center"/>
    </xf>
    <xf numFmtId="3" fontId="18" fillId="0" borderId="0" applyFont="0" applyFill="0" applyBorder="0" applyAlignment="0" applyProtection="0"/>
    <xf numFmtId="0" fontId="18" fillId="11" borderId="0" applyNumberFormat="0" applyFont="0" applyBorder="0" applyAlignment="0" applyProtection="0"/>
    <xf numFmtId="0" fontId="6" fillId="9" borderId="0" applyNumberFormat="0" applyFont="0" applyBorder="0" applyAlignment="0" applyProtection="0"/>
    <xf numFmtId="0" fontId="6" fillId="3" borderId="0" applyNumberFormat="0" applyFont="0" applyBorder="0" applyAlignment="0" applyProtection="0"/>
    <xf numFmtId="0" fontId="6" fillId="4" borderId="0" applyNumberFormat="0" applyFont="0" applyBorder="0" applyAlignment="0" applyProtection="0"/>
    <xf numFmtId="0" fontId="6" fillId="0" borderId="0" applyNumberFormat="0" applyFont="0" applyFill="0" applyBorder="0" applyAlignment="0" applyProtection="0"/>
    <xf numFmtId="0" fontId="6" fillId="4" borderId="0" applyNumberFormat="0" applyFont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1" fontId="35" fillId="0" borderId="0" applyBorder="0">
      <alignment horizontal="left" vertical="top" wrapText="1"/>
    </xf>
    <xf numFmtId="185" fontId="18" fillId="0" borderId="0">
      <alignment horizontal="center"/>
    </xf>
    <xf numFmtId="49" fontId="17" fillId="0" borderId="0" applyFill="0" applyBorder="0" applyAlignment="0"/>
    <xf numFmtId="176" fontId="5" fillId="0" borderId="0" applyFill="0" applyBorder="0" applyAlignment="0"/>
    <xf numFmtId="177" fontId="5" fillId="0" borderId="0" applyFill="0" applyBorder="0" applyAlignment="0"/>
    <xf numFmtId="0" fontId="16" fillId="0" borderId="9" applyNumberFormat="0" applyFill="0" applyAlignment="0" applyProtection="0"/>
    <xf numFmtId="0" fontId="6" fillId="0" borderId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4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36" fillId="0" borderId="0"/>
    <xf numFmtId="169" fontId="36" fillId="0" borderId="0" applyFont="0" applyFill="0" applyBorder="0" applyAlignment="0" applyProtection="0"/>
    <xf numFmtId="0" fontId="37" fillId="0" borderId="0"/>
    <xf numFmtId="0" fontId="36" fillId="0" borderId="0"/>
    <xf numFmtId="169" fontId="36" fillId="0" borderId="0" applyFont="0" applyFill="0" applyBorder="0" applyAlignment="0" applyProtection="0"/>
    <xf numFmtId="43" fontId="47" fillId="0" borderId="0" applyFont="0" applyFill="0" applyBorder="0" applyAlignment="0" applyProtection="0"/>
    <xf numFmtId="0" fontId="3" fillId="0" borderId="0"/>
    <xf numFmtId="43" fontId="5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</cellStyleXfs>
  <cellXfs count="238">
    <xf numFmtId="0" fontId="0" fillId="0" borderId="0" xfId="0" applyAlignment="1"/>
    <xf numFmtId="3" fontId="20" fillId="0" borderId="0" xfId="0" applyNumberFormat="1" applyFont="1" applyFill="1" applyAlignment="1">
      <alignment horizontal="right" vertical="center"/>
    </xf>
    <xf numFmtId="0" fontId="38" fillId="0" borderId="0" xfId="121" applyFont="1" applyFill="1"/>
    <xf numFmtId="0" fontId="38" fillId="0" borderId="0" xfId="70" applyFont="1" applyFill="1" applyAlignment="1">
      <alignment horizontal="center"/>
    </xf>
    <xf numFmtId="3" fontId="20" fillId="0" borderId="0" xfId="0" applyNumberFormat="1" applyFont="1" applyFill="1" applyAlignment="1"/>
    <xf numFmtId="0" fontId="20" fillId="0" borderId="0" xfId="0" applyFont="1" applyFill="1" applyAlignment="1"/>
    <xf numFmtId="0" fontId="38" fillId="0" borderId="0" xfId="70" applyFont="1" applyFill="1"/>
    <xf numFmtId="0" fontId="20" fillId="0" borderId="0" xfId="70" applyFont="1" applyFill="1"/>
    <xf numFmtId="0" fontId="38" fillId="0" borderId="0" xfId="70" applyFont="1" applyFill="1" applyBorder="1"/>
    <xf numFmtId="0" fontId="39" fillId="0" borderId="0" xfId="70" applyFont="1" applyFill="1"/>
    <xf numFmtId="3" fontId="30" fillId="0" borderId="0" xfId="0" applyNumberFormat="1" applyFont="1" applyFill="1" applyAlignment="1"/>
    <xf numFmtId="0" fontId="39" fillId="0" borderId="0" xfId="121" applyFont="1" applyFill="1" applyBorder="1"/>
    <xf numFmtId="0" fontId="38" fillId="0" borderId="0" xfId="70" applyFont="1" applyFill="1" applyAlignment="1">
      <alignment horizontal="left"/>
    </xf>
    <xf numFmtId="0" fontId="38" fillId="0" borderId="0" xfId="121" applyFont="1" applyFill="1" applyBorder="1" applyAlignment="1">
      <alignment horizontal="left" wrapText="1"/>
    </xf>
    <xf numFmtId="0" fontId="38" fillId="0" borderId="0" xfId="121" applyFont="1" applyFill="1" applyBorder="1" applyAlignment="1">
      <alignment horizontal="center"/>
    </xf>
    <xf numFmtId="0" fontId="39" fillId="0" borderId="0" xfId="121" applyFont="1" applyFill="1" applyBorder="1" applyAlignment="1">
      <alignment horizontal="right" wrapText="1"/>
    </xf>
    <xf numFmtId="0" fontId="20" fillId="0" borderId="0" xfId="121" applyFont="1" applyFill="1" applyBorder="1" applyAlignment="1">
      <alignment horizontal="right" wrapText="1"/>
    </xf>
    <xf numFmtId="0" fontId="38" fillId="0" borderId="0" xfId="70" applyFont="1" applyFill="1" applyAlignment="1"/>
    <xf numFmtId="0" fontId="38" fillId="0" borderId="0" xfId="70" applyFont="1" applyFill="1" applyAlignment="1">
      <alignment vertical="center"/>
    </xf>
    <xf numFmtId="0" fontId="45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3" fontId="46" fillId="0" borderId="0" xfId="0" applyNumberFormat="1" applyFont="1" applyAlignment="1">
      <alignment horizontal="center" vertical="center"/>
    </xf>
    <xf numFmtId="3" fontId="45" fillId="0" borderId="0" xfId="0" applyNumberFormat="1" applyFont="1" applyAlignment="1">
      <alignment horizontal="center" vertical="center"/>
    </xf>
    <xf numFmtId="0" fontId="45" fillId="0" borderId="0" xfId="0" applyFont="1" applyAlignment="1">
      <alignment horizontal="center"/>
    </xf>
    <xf numFmtId="187" fontId="48" fillId="0" borderId="0" xfId="124" applyNumberFormat="1" applyFont="1" applyFill="1" applyAlignment="1">
      <alignment vertical="center"/>
    </xf>
    <xf numFmtId="187" fontId="48" fillId="0" borderId="0" xfId="124" applyNumberFormat="1" applyFont="1" applyFill="1" applyBorder="1" applyAlignment="1">
      <alignment vertical="center"/>
    </xf>
    <xf numFmtId="0" fontId="35" fillId="0" borderId="0" xfId="0" applyFont="1" applyAlignment="1">
      <alignment vertical="center"/>
    </xf>
    <xf numFmtId="3" fontId="35" fillId="0" borderId="0" xfId="0" applyNumberFormat="1" applyFont="1" applyAlignment="1">
      <alignment vertical="center"/>
    </xf>
    <xf numFmtId="0" fontId="52" fillId="0" borderId="0" xfId="0" applyFont="1" applyAlignment="1">
      <alignment vertical="center"/>
    </xf>
    <xf numFmtId="0" fontId="53" fillId="0" borderId="0" xfId="0" applyFont="1" applyAlignment="1">
      <alignment horizontal="left" vertical="center"/>
    </xf>
    <xf numFmtId="0" fontId="53" fillId="0" borderId="0" xfId="0" applyFont="1" applyAlignment="1">
      <alignment vertical="center"/>
    </xf>
    <xf numFmtId="15" fontId="53" fillId="0" borderId="0" xfId="0" applyNumberFormat="1" applyFont="1" applyAlignment="1">
      <alignment vertical="center"/>
    </xf>
    <xf numFmtId="0" fontId="54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3" fontId="55" fillId="0" borderId="0" xfId="0" applyNumberFormat="1" applyFont="1" applyAlignment="1">
      <alignment vertical="center"/>
    </xf>
    <xf numFmtId="3" fontId="54" fillId="0" borderId="0" xfId="0" applyNumberFormat="1" applyFont="1" applyAlignment="1">
      <alignment vertical="center"/>
    </xf>
    <xf numFmtId="0" fontId="55" fillId="0" borderId="0" xfId="0" applyFont="1" applyAlignment="1"/>
    <xf numFmtId="0" fontId="56" fillId="0" borderId="0" xfId="0" applyFont="1" applyAlignment="1">
      <alignment vertical="center"/>
    </xf>
    <xf numFmtId="3" fontId="56" fillId="0" borderId="0" xfId="0" applyNumberFormat="1" applyFont="1" applyAlignment="1">
      <alignment vertical="center"/>
    </xf>
    <xf numFmtId="0" fontId="56" fillId="0" borderId="0" xfId="0" applyFont="1" applyAlignment="1"/>
    <xf numFmtId="3" fontId="56" fillId="0" borderId="0" xfId="0" applyNumberFormat="1" applyFont="1" applyAlignment="1"/>
    <xf numFmtId="0" fontId="54" fillId="0" borderId="0" xfId="0" applyFont="1" applyAlignment="1">
      <alignment horizontal="left" vertical="center"/>
    </xf>
    <xf numFmtId="3" fontId="52" fillId="0" borderId="0" xfId="0" applyNumberFormat="1" applyFont="1" applyAlignment="1">
      <alignment horizontal="left" vertical="center"/>
    </xf>
    <xf numFmtId="0" fontId="55" fillId="0" borderId="0" xfId="0" applyFont="1" applyAlignment="1">
      <alignment horizontal="left" vertical="center"/>
    </xf>
    <xf numFmtId="3" fontId="53" fillId="0" borderId="0" xfId="0" applyNumberFormat="1" applyFont="1" applyAlignment="1">
      <alignment horizontal="left" vertical="center"/>
    </xf>
    <xf numFmtId="0" fontId="52" fillId="0" borderId="0" xfId="0" applyFont="1" applyAlignment="1">
      <alignment horizontal="left" vertical="center"/>
    </xf>
    <xf numFmtId="0" fontId="57" fillId="0" borderId="0" xfId="0" applyFont="1" applyAlignment="1">
      <alignment vertical="center"/>
    </xf>
    <xf numFmtId="3" fontId="57" fillId="0" borderId="0" xfId="0" applyNumberFormat="1" applyFont="1" applyAlignment="1">
      <alignment vertical="center"/>
    </xf>
    <xf numFmtId="0" fontId="58" fillId="0" borderId="0" xfId="0" applyFont="1" applyAlignment="1">
      <alignment vertical="center"/>
    </xf>
    <xf numFmtId="3" fontId="58" fillId="0" borderId="0" xfId="0" applyNumberFormat="1" applyFont="1" applyAlignment="1">
      <alignment vertical="center"/>
    </xf>
    <xf numFmtId="0" fontId="55" fillId="0" borderId="0" xfId="0" applyFont="1" applyAlignment="1">
      <alignment horizontal="justify" vertical="center"/>
    </xf>
    <xf numFmtId="0" fontId="54" fillId="0" borderId="0" xfId="0" applyFont="1" applyAlignment="1">
      <alignment horizontal="justify" vertical="center"/>
    </xf>
    <xf numFmtId="0" fontId="30" fillId="0" borderId="11" xfId="0" applyFont="1" applyFill="1" applyBorder="1" applyAlignment="1">
      <alignment horizontal="right" vertical="center" wrapText="1"/>
    </xf>
    <xf numFmtId="0" fontId="20" fillId="0" borderId="11" xfId="0" applyFont="1" applyFill="1" applyBorder="1" applyAlignment="1">
      <alignment horizontal="right" vertical="center" wrapText="1"/>
    </xf>
    <xf numFmtId="0" fontId="30" fillId="0" borderId="0" xfId="0" applyFont="1" applyFill="1" applyAlignment="1">
      <alignment horizontal="right" vertical="center" wrapText="1"/>
    </xf>
    <xf numFmtId="0" fontId="20" fillId="0" borderId="0" xfId="0" applyFont="1" applyFill="1" applyAlignment="1">
      <alignment horizontal="right" vertical="center" wrapText="1"/>
    </xf>
    <xf numFmtId="0" fontId="20" fillId="0" borderId="0" xfId="0" applyFont="1" applyFill="1" applyAlignment="1">
      <alignment horizontal="left" vertical="center" wrapText="1" indent="1"/>
    </xf>
    <xf numFmtId="165" fontId="20" fillId="0" borderId="0" xfId="0" applyNumberFormat="1" applyFont="1" applyFill="1" applyAlignment="1"/>
    <xf numFmtId="165" fontId="30" fillId="0" borderId="0" xfId="0" applyNumberFormat="1" applyFont="1" applyFill="1" applyAlignment="1"/>
    <xf numFmtId="3" fontId="30" fillId="0" borderId="12" xfId="0" applyNumberFormat="1" applyFont="1" applyFill="1" applyBorder="1" applyAlignment="1"/>
    <xf numFmtId="165" fontId="20" fillId="0" borderId="0" xfId="0" applyNumberFormat="1" applyFont="1" applyFill="1" applyAlignment="1">
      <alignment horizontal="right"/>
    </xf>
    <xf numFmtId="165" fontId="20" fillId="0" borderId="0" xfId="0" applyNumberFormat="1" applyFont="1" applyFill="1" applyAlignment="1">
      <alignment horizontal="center" vertical="center"/>
    </xf>
    <xf numFmtId="3" fontId="30" fillId="0" borderId="0" xfId="0" applyNumberFormat="1" applyFont="1" applyFill="1" applyBorder="1" applyAlignment="1"/>
    <xf numFmtId="3" fontId="20" fillId="0" borderId="0" xfId="0" applyNumberFormat="1" applyFont="1" applyFill="1" applyBorder="1" applyAlignment="1"/>
    <xf numFmtId="4" fontId="30" fillId="0" borderId="9" xfId="0" applyNumberFormat="1" applyFont="1" applyFill="1" applyBorder="1" applyAlignment="1">
      <alignment horizontal="right" vertical="center"/>
    </xf>
    <xf numFmtId="0" fontId="30" fillId="0" borderId="0" xfId="0" applyFont="1" applyFill="1" applyBorder="1" applyAlignment="1">
      <alignment horizontal="right" wrapText="1"/>
    </xf>
    <xf numFmtId="0" fontId="20" fillId="0" borderId="0" xfId="0" applyFont="1" applyFill="1" applyBorder="1" applyAlignment="1">
      <alignment horizontal="right" wrapText="1"/>
    </xf>
    <xf numFmtId="165" fontId="30" fillId="0" borderId="11" xfId="0" applyNumberFormat="1" applyFont="1" applyFill="1" applyBorder="1" applyAlignment="1">
      <alignment vertical="center"/>
    </xf>
    <xf numFmtId="3" fontId="20" fillId="0" borderId="0" xfId="0" applyNumberFormat="1" applyFont="1" applyFill="1" applyAlignment="1">
      <alignment vertical="center"/>
    </xf>
    <xf numFmtId="165" fontId="20" fillId="0" borderId="11" xfId="0" applyNumberFormat="1" applyFont="1" applyFill="1" applyBorder="1" applyAlignment="1">
      <alignment horizontal="center" vertical="center"/>
    </xf>
    <xf numFmtId="165" fontId="30" fillId="0" borderId="11" xfId="0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right" vertical="center" wrapText="1"/>
    </xf>
    <xf numFmtId="0" fontId="20" fillId="0" borderId="0" xfId="0" applyFont="1" applyFill="1" applyBorder="1" applyAlignment="1">
      <alignment horizontal="right" vertical="center" wrapText="1"/>
    </xf>
    <xf numFmtId="165" fontId="30" fillId="0" borderId="8" xfId="0" applyNumberFormat="1" applyFont="1" applyFill="1" applyBorder="1" applyAlignment="1">
      <alignment vertical="center"/>
    </xf>
    <xf numFmtId="3" fontId="20" fillId="0" borderId="0" xfId="0" applyNumberFormat="1" applyFont="1" applyFill="1" applyAlignment="1">
      <alignment horizontal="right" vertical="center" wrapText="1"/>
    </xf>
    <xf numFmtId="3" fontId="20" fillId="0" borderId="0" xfId="0" applyNumberFormat="1" applyFont="1" applyFill="1" applyBorder="1" applyAlignment="1">
      <alignment horizontal="right" vertical="center" wrapText="1"/>
    </xf>
    <xf numFmtId="165" fontId="30" fillId="0" borderId="12" xfId="0" applyNumberFormat="1" applyFont="1" applyFill="1" applyBorder="1" applyAlignment="1">
      <alignment horizontal="right" vertical="center" wrapText="1"/>
    </xf>
    <xf numFmtId="165" fontId="20" fillId="0" borderId="0" xfId="0" applyNumberFormat="1" applyFont="1" applyFill="1" applyAlignment="1">
      <alignment vertical="center"/>
    </xf>
    <xf numFmtId="165" fontId="20" fillId="0" borderId="0" xfId="0" applyNumberFormat="1" applyFont="1" applyFill="1" applyBorder="1" applyAlignment="1">
      <alignment horizontal="right" vertical="center" wrapText="1"/>
    </xf>
    <xf numFmtId="3" fontId="20" fillId="0" borderId="11" xfId="0" applyNumberFormat="1" applyFont="1" applyFill="1" applyBorder="1" applyAlignment="1">
      <alignment horizontal="right" vertical="center" wrapText="1"/>
    </xf>
    <xf numFmtId="0" fontId="30" fillId="0" borderId="12" xfId="0" applyFont="1" applyFill="1" applyBorder="1" applyAlignment="1">
      <alignment horizontal="left" vertical="center" wrapText="1" indent="1"/>
    </xf>
    <xf numFmtId="0" fontId="30" fillId="0" borderId="12" xfId="0" applyFont="1" applyFill="1" applyBorder="1" applyAlignment="1">
      <alignment horizontal="right" vertical="center" wrapText="1"/>
    </xf>
    <xf numFmtId="165" fontId="30" fillId="0" borderId="12" xfId="0" applyNumberFormat="1" applyFont="1" applyFill="1" applyBorder="1" applyAlignment="1">
      <alignment vertical="center"/>
    </xf>
    <xf numFmtId="3" fontId="30" fillId="0" borderId="11" xfId="0" applyNumberFormat="1" applyFont="1" applyFill="1" applyBorder="1" applyAlignment="1">
      <alignment horizontal="right" vertical="center" wrapText="1"/>
    </xf>
    <xf numFmtId="0" fontId="44" fillId="0" borderId="0" xfId="0" applyFont="1" applyFill="1" applyAlignment="1">
      <alignment vertical="center"/>
    </xf>
    <xf numFmtId="0" fontId="20" fillId="0" borderId="0" xfId="0" applyFont="1" applyFill="1" applyBorder="1" applyAlignment="1">
      <alignment horizontal="left" vertical="center" wrapText="1" indent="1"/>
    </xf>
    <xf numFmtId="165" fontId="58" fillId="0" borderId="0" xfId="0" applyNumberFormat="1" applyFont="1" applyAlignment="1">
      <alignment vertical="center"/>
    </xf>
    <xf numFmtId="0" fontId="39" fillId="0" borderId="0" xfId="70" applyFont="1" applyFill="1" applyBorder="1" applyAlignment="1">
      <alignment horizontal="right" wrapText="1"/>
    </xf>
    <xf numFmtId="0" fontId="30" fillId="0" borderId="0" xfId="0" applyFont="1" applyFill="1" applyAlignment="1"/>
    <xf numFmtId="0" fontId="30" fillId="0" borderId="0" xfId="0" applyFont="1" applyFill="1" applyAlignment="1">
      <alignment vertical="center"/>
    </xf>
    <xf numFmtId="0" fontId="30" fillId="0" borderId="12" xfId="0" applyFont="1" applyFill="1" applyBorder="1" applyAlignment="1">
      <alignment vertical="center"/>
    </xf>
    <xf numFmtId="0" fontId="20" fillId="0" borderId="12" xfId="0" applyFont="1" applyFill="1" applyBorder="1" applyAlignment="1">
      <alignment horizontal="right" vertical="center"/>
    </xf>
    <xf numFmtId="3" fontId="30" fillId="0" borderId="12" xfId="0" applyNumberFormat="1" applyFont="1" applyFill="1" applyBorder="1" applyAlignment="1">
      <alignment horizontal="right" vertical="center"/>
    </xf>
    <xf numFmtId="0" fontId="20" fillId="0" borderId="0" xfId="0" applyFont="1" applyFill="1" applyAlignment="1">
      <alignment vertical="center"/>
    </xf>
    <xf numFmtId="0" fontId="20" fillId="0" borderId="0" xfId="0" applyFont="1" applyFill="1" applyAlignment="1">
      <alignment horizontal="right" vertical="center"/>
    </xf>
    <xf numFmtId="0" fontId="30" fillId="0" borderId="0" xfId="0" applyFont="1" applyFill="1" applyAlignment="1">
      <alignment horizontal="right" vertical="center"/>
    </xf>
    <xf numFmtId="0" fontId="30" fillId="0" borderId="11" xfId="0" applyFont="1" applyFill="1" applyBorder="1" applyAlignment="1">
      <alignment vertical="center"/>
    </xf>
    <xf numFmtId="0" fontId="30" fillId="0" borderId="11" xfId="0" applyFont="1" applyFill="1" applyBorder="1" applyAlignment="1">
      <alignment vertical="center" wrapText="1"/>
    </xf>
    <xf numFmtId="3" fontId="30" fillId="0" borderId="11" xfId="0" applyNumberFormat="1" applyFont="1" applyFill="1" applyBorder="1" applyAlignment="1">
      <alignment horizontal="right" vertical="center"/>
    </xf>
    <xf numFmtId="3" fontId="20" fillId="0" borderId="11" xfId="0" applyNumberFormat="1" applyFont="1" applyFill="1" applyBorder="1" applyAlignment="1">
      <alignment horizontal="right" vertical="center"/>
    </xf>
    <xf numFmtId="0" fontId="30" fillId="0" borderId="13" xfId="0" applyFont="1" applyFill="1" applyBorder="1" applyAlignment="1">
      <alignment vertical="center"/>
    </xf>
    <xf numFmtId="0" fontId="30" fillId="0" borderId="13" xfId="0" applyFont="1" applyFill="1" applyBorder="1" applyAlignment="1">
      <alignment vertical="center" wrapText="1"/>
    </xf>
    <xf numFmtId="3" fontId="30" fillId="0" borderId="13" xfId="0" applyNumberFormat="1" applyFont="1" applyFill="1" applyBorder="1" applyAlignment="1">
      <alignment horizontal="right" vertical="center"/>
    </xf>
    <xf numFmtId="0" fontId="20" fillId="0" borderId="0" xfId="0" applyFont="1" applyFill="1" applyBorder="1" applyAlignment="1">
      <alignment horizontal="right" vertical="center"/>
    </xf>
    <xf numFmtId="3" fontId="30" fillId="0" borderId="0" xfId="0" applyNumberFormat="1" applyFont="1" applyFill="1" applyBorder="1" applyAlignment="1">
      <alignment horizontal="right" vertical="center"/>
    </xf>
    <xf numFmtId="3" fontId="20" fillId="0" borderId="0" xfId="0" applyNumberFormat="1" applyFont="1" applyFill="1" applyBorder="1" applyAlignment="1">
      <alignment horizontal="right" vertical="center"/>
    </xf>
    <xf numFmtId="3" fontId="30" fillId="0" borderId="0" xfId="0" applyNumberFormat="1" applyFont="1" applyFill="1" applyAlignment="1">
      <alignment horizontal="right" vertical="center"/>
    </xf>
    <xf numFmtId="0" fontId="20" fillId="0" borderId="0" xfId="0" applyFont="1" applyFill="1" applyAlignment="1">
      <alignment horizontal="left" vertical="center" indent="2"/>
    </xf>
    <xf numFmtId="0" fontId="20" fillId="0" borderId="0" xfId="0" applyFont="1" applyFill="1" applyAlignment="1">
      <alignment horizontal="left" vertical="center" indent="1"/>
    </xf>
    <xf numFmtId="0" fontId="20" fillId="0" borderId="11" xfId="0" applyFont="1" applyFill="1" applyBorder="1" applyAlignment="1">
      <alignment vertical="center"/>
    </xf>
    <xf numFmtId="0" fontId="20" fillId="0" borderId="0" xfId="0" applyFont="1" applyFill="1" applyAlignment="1">
      <alignment vertical="center" wrapText="1"/>
    </xf>
    <xf numFmtId="0" fontId="20" fillId="0" borderId="0" xfId="0" applyFont="1" applyFill="1" applyAlignment="1">
      <alignment horizontal="right"/>
    </xf>
    <xf numFmtId="0" fontId="20" fillId="0" borderId="11" xfId="0" applyFont="1" applyFill="1" applyBorder="1" applyAlignment="1">
      <alignment horizontal="right" vertical="center"/>
    </xf>
    <xf numFmtId="0" fontId="30" fillId="0" borderId="12" xfId="0" applyFont="1" applyFill="1" applyBorder="1" applyAlignment="1">
      <alignment horizontal="right" vertical="center"/>
    </xf>
    <xf numFmtId="0" fontId="20" fillId="0" borderId="0" xfId="0" applyFont="1" applyFill="1" applyAlignment="1">
      <alignment wrapText="1"/>
    </xf>
    <xf numFmtId="0" fontId="20" fillId="0" borderId="13" xfId="0" applyFont="1" applyFill="1" applyBorder="1" applyAlignment="1">
      <alignment horizontal="right" vertical="center"/>
    </xf>
    <xf numFmtId="0" fontId="39" fillId="0" borderId="11" xfId="70" applyFont="1" applyFill="1" applyBorder="1" applyAlignment="1">
      <alignment horizontal="right" wrapText="1"/>
    </xf>
    <xf numFmtId="0" fontId="30" fillId="0" borderId="0" xfId="0" applyFont="1" applyFill="1" applyAlignment="1">
      <alignment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vertical="center" wrapText="1"/>
    </xf>
    <xf numFmtId="0" fontId="30" fillId="0" borderId="12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0" fontId="20" fillId="0" borderId="11" xfId="0" applyFont="1" applyFill="1" applyBorder="1" applyAlignment="1">
      <alignment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30" fillId="0" borderId="0" xfId="0" applyFont="1" applyFill="1" applyAlignment="1">
      <alignment horizontal="center" vertical="center" wrapText="1"/>
    </xf>
    <xf numFmtId="0" fontId="30" fillId="0" borderId="10" xfId="0" applyFont="1" applyFill="1" applyBorder="1" applyAlignment="1">
      <alignment horizontal="left" wrapText="1"/>
    </xf>
    <xf numFmtId="0" fontId="30" fillId="0" borderId="10" xfId="0" applyFont="1" applyFill="1" applyBorder="1" applyAlignment="1">
      <alignment horizontal="center" wrapText="1"/>
    </xf>
    <xf numFmtId="0" fontId="30" fillId="0" borderId="11" xfId="0" applyFont="1" applyFill="1" applyBorder="1" applyAlignment="1">
      <alignment horizontal="left" wrapText="1"/>
    </xf>
    <xf numFmtId="0" fontId="30" fillId="0" borderId="11" xfId="0" applyFont="1" applyFill="1" applyBorder="1" applyAlignment="1">
      <alignment horizontal="center" wrapText="1"/>
    </xf>
    <xf numFmtId="0" fontId="30" fillId="0" borderId="0" xfId="0" applyFont="1" applyFill="1" applyBorder="1" applyAlignment="1">
      <alignment horizontal="justify" vertical="center" wrapText="1"/>
    </xf>
    <xf numFmtId="0" fontId="20" fillId="0" borderId="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horizontal="center" vertical="center" wrapText="1"/>
    </xf>
    <xf numFmtId="165" fontId="20" fillId="0" borderId="0" xfId="0" applyNumberFormat="1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vertical="top" wrapText="1"/>
    </xf>
    <xf numFmtId="0" fontId="20" fillId="0" borderId="0" xfId="0" applyFont="1" applyFill="1" applyBorder="1" applyAlignment="1">
      <alignment vertical="top" wrapText="1"/>
    </xf>
    <xf numFmtId="0" fontId="30" fillId="0" borderId="0" xfId="0" applyFont="1" applyFill="1" applyAlignment="1">
      <alignment wrapText="1"/>
    </xf>
    <xf numFmtId="0" fontId="20" fillId="0" borderId="0" xfId="0" applyFont="1" applyFill="1" applyAlignment="1">
      <alignment vertical="top" wrapText="1"/>
    </xf>
    <xf numFmtId="0" fontId="30" fillId="0" borderId="0" xfId="0" applyFont="1" applyFill="1" applyBorder="1" applyAlignment="1">
      <alignment vertical="center" wrapText="1"/>
    </xf>
    <xf numFmtId="0" fontId="30" fillId="0" borderId="8" xfId="0" applyFont="1" applyFill="1" applyBorder="1" applyAlignment="1">
      <alignment vertical="center" wrapText="1"/>
    </xf>
    <xf numFmtId="0" fontId="30" fillId="0" borderId="8" xfId="0" applyFont="1" applyFill="1" applyBorder="1" applyAlignment="1">
      <alignment horizontal="right" vertical="center" wrapText="1"/>
    </xf>
    <xf numFmtId="0" fontId="30" fillId="0" borderId="0" xfId="0" applyFont="1" applyFill="1" applyBorder="1" applyAlignment="1"/>
    <xf numFmtId="0" fontId="39" fillId="0" borderId="0" xfId="70" applyFont="1" applyFill="1" applyBorder="1" applyAlignment="1">
      <alignment horizontal="center" wrapText="1"/>
    </xf>
    <xf numFmtId="0" fontId="30" fillId="0" borderId="12" xfId="0" applyFont="1" applyFill="1" applyBorder="1" applyAlignment="1">
      <alignment wrapText="1"/>
    </xf>
    <xf numFmtId="165" fontId="20" fillId="0" borderId="11" xfId="0" applyNumberFormat="1" applyFont="1" applyFill="1" applyBorder="1" applyAlignment="1">
      <alignment horizontal="right"/>
    </xf>
    <xf numFmtId="3" fontId="30" fillId="0" borderId="0" xfId="0" applyNumberFormat="1" applyFont="1" applyFill="1" applyBorder="1" applyAlignment="1">
      <alignment horizontal="right" vertical="center" wrapText="1"/>
    </xf>
    <xf numFmtId="165" fontId="30" fillId="0" borderId="0" xfId="0" applyNumberFormat="1" applyFont="1" applyFill="1" applyBorder="1" applyAlignment="1">
      <alignment horizontal="right" vertical="center" wrapText="1"/>
    </xf>
    <xf numFmtId="0" fontId="30" fillId="0" borderId="11" xfId="0" applyFont="1" applyFill="1" applyBorder="1" applyAlignment="1">
      <alignment wrapText="1"/>
    </xf>
    <xf numFmtId="3" fontId="30" fillId="0" borderId="11" xfId="0" applyNumberFormat="1" applyFont="1" applyFill="1" applyBorder="1" applyAlignment="1">
      <alignment horizontal="right" wrapText="1"/>
    </xf>
    <xf numFmtId="165" fontId="30" fillId="0" borderId="11" xfId="0" applyNumberFormat="1" applyFont="1" applyFill="1" applyBorder="1" applyAlignment="1">
      <alignment horizontal="right" wrapText="1"/>
    </xf>
    <xf numFmtId="3" fontId="30" fillId="0" borderId="12" xfId="0" applyNumberFormat="1" applyFont="1" applyFill="1" applyBorder="1" applyAlignment="1">
      <alignment horizontal="right" vertical="center" wrapText="1"/>
    </xf>
    <xf numFmtId="0" fontId="30" fillId="0" borderId="11" xfId="121" applyFont="1" applyFill="1" applyBorder="1" applyAlignment="1">
      <alignment horizontal="right" wrapText="1"/>
    </xf>
    <xf numFmtId="0" fontId="38" fillId="0" borderId="0" xfId="121" applyFont="1" applyFill="1" applyAlignment="1">
      <alignment horizontal="left" wrapText="1"/>
    </xf>
    <xf numFmtId="0" fontId="38" fillId="0" borderId="0" xfId="121" applyFont="1" applyFill="1" applyAlignment="1">
      <alignment horizontal="center" vertical="top" wrapText="1"/>
    </xf>
    <xf numFmtId="0" fontId="43" fillId="0" borderId="0" xfId="121" applyFont="1" applyFill="1" applyAlignment="1">
      <alignment horizontal="right" wrapText="1"/>
    </xf>
    <xf numFmtId="0" fontId="20" fillId="0" borderId="0" xfId="121" applyFont="1" applyFill="1" applyAlignment="1">
      <alignment horizontal="right" wrapText="1"/>
    </xf>
    <xf numFmtId="0" fontId="30" fillId="0" borderId="0" xfId="0" applyFont="1" applyFill="1" applyAlignment="1">
      <alignment horizontal="left" vertical="center" wrapText="1" indent="1"/>
    </xf>
    <xf numFmtId="165" fontId="30" fillId="0" borderId="0" xfId="0" applyNumberFormat="1" applyFont="1" applyFill="1" applyAlignment="1">
      <alignment vertical="center"/>
    </xf>
    <xf numFmtId="0" fontId="20" fillId="0" borderId="0" xfId="0" applyFont="1" applyFill="1" applyAlignment="1">
      <alignment horizontal="right" wrapText="1"/>
    </xf>
    <xf numFmtId="165" fontId="20" fillId="0" borderId="0" xfId="0" applyNumberFormat="1" applyFont="1" applyFill="1" applyBorder="1" applyAlignment="1">
      <alignment horizontal="right" wrapText="1"/>
    </xf>
    <xf numFmtId="0" fontId="20" fillId="0" borderId="0" xfId="0" applyFont="1" applyFill="1" applyAlignment="1">
      <alignment horizontal="left" wrapText="1" indent="1"/>
    </xf>
    <xf numFmtId="165" fontId="20" fillId="0" borderId="0" xfId="0" applyNumberFormat="1" applyFont="1" applyFill="1" applyAlignment="1">
      <alignment horizontal="right" wrapText="1"/>
    </xf>
    <xf numFmtId="0" fontId="20" fillId="0" borderId="11" xfId="0" applyFont="1" applyFill="1" applyBorder="1" applyAlignment="1">
      <alignment horizontal="left" vertical="center" wrapText="1" indent="1"/>
    </xf>
    <xf numFmtId="0" fontId="0" fillId="0" borderId="0" xfId="0" applyFill="1" applyAlignment="1"/>
    <xf numFmtId="0" fontId="56" fillId="0" borderId="0" xfId="0" applyFont="1" applyFill="1" applyAlignment="1">
      <alignment vertical="center"/>
    </xf>
    <xf numFmtId="3" fontId="35" fillId="0" borderId="0" xfId="0" applyNumberFormat="1" applyFont="1" applyFill="1" applyAlignment="1">
      <alignment vertical="center"/>
    </xf>
    <xf numFmtId="0" fontId="30" fillId="0" borderId="11" xfId="0" applyFont="1" applyFill="1" applyBorder="1" applyAlignment="1">
      <alignment horizontal="right" vertical="center"/>
    </xf>
    <xf numFmtId="0" fontId="30" fillId="0" borderId="11" xfId="0" applyFont="1" applyFill="1" applyBorder="1" applyAlignment="1">
      <alignment horizontal="left" wrapText="1"/>
    </xf>
    <xf numFmtId="187" fontId="48" fillId="0" borderId="0" xfId="126" applyNumberFormat="1" applyFont="1" applyFill="1" applyBorder="1" applyAlignment="1">
      <alignment horizontal="center" vertical="center"/>
    </xf>
    <xf numFmtId="0" fontId="38" fillId="0" borderId="0" xfId="127" applyFont="1" applyFill="1" applyBorder="1" applyAlignment="1">
      <alignment horizontal="center"/>
    </xf>
    <xf numFmtId="0" fontId="38" fillId="0" borderId="0" xfId="127" applyFont="1" applyFill="1" applyBorder="1"/>
    <xf numFmtId="0" fontId="39" fillId="0" borderId="10" xfId="127" applyFont="1" applyFill="1" applyBorder="1" applyAlignment="1">
      <alignment horizontal="left" wrapText="1"/>
    </xf>
    <xf numFmtId="0" fontId="39" fillId="0" borderId="10" xfId="127" applyFont="1" applyFill="1" applyBorder="1" applyAlignment="1">
      <alignment horizontal="right" wrapText="1"/>
    </xf>
    <xf numFmtId="0" fontId="39" fillId="0" borderId="10" xfId="128" applyFont="1" applyFill="1" applyBorder="1" applyAlignment="1">
      <alignment horizontal="right" wrapText="1"/>
    </xf>
    <xf numFmtId="187" fontId="50" fillId="0" borderId="0" xfId="126" applyNumberFormat="1" applyFont="1" applyAlignment="1">
      <alignment horizontal="center" vertical="center"/>
    </xf>
    <xf numFmtId="0" fontId="39" fillId="0" borderId="11" xfId="127" applyFont="1" applyFill="1" applyBorder="1" applyAlignment="1">
      <alignment horizontal="left" wrapText="1"/>
    </xf>
    <xf numFmtId="0" fontId="39" fillId="0" borderId="11" xfId="127" applyFont="1" applyFill="1" applyBorder="1" applyAlignment="1">
      <alignment horizontal="right" wrapText="1"/>
    </xf>
    <xf numFmtId="0" fontId="39" fillId="0" borderId="11" xfId="128" applyFont="1" applyFill="1" applyBorder="1" applyAlignment="1">
      <alignment horizontal="right" wrapText="1"/>
    </xf>
    <xf numFmtId="0" fontId="39" fillId="0" borderId="0" xfId="127" applyFont="1" applyFill="1" applyAlignment="1">
      <alignment vertical="center" wrapText="1"/>
    </xf>
    <xf numFmtId="0" fontId="39" fillId="0" borderId="0" xfId="127" applyFont="1" applyFill="1" applyAlignment="1">
      <alignment horizontal="right" vertical="center" wrapText="1"/>
    </xf>
    <xf numFmtId="0" fontId="38" fillId="0" borderId="0" xfId="127" applyFont="1" applyFill="1" applyAlignment="1">
      <alignment horizontal="right" vertical="center" wrapText="1"/>
    </xf>
    <xf numFmtId="187" fontId="48" fillId="0" borderId="0" xfId="126" applyNumberFormat="1" applyFont="1" applyFill="1" applyAlignment="1">
      <alignment horizontal="center" vertical="center"/>
    </xf>
    <xf numFmtId="187" fontId="49" fillId="0" borderId="0" xfId="126" applyNumberFormat="1" applyFont="1" applyAlignment="1">
      <alignment horizontal="center" vertical="center"/>
    </xf>
    <xf numFmtId="0" fontId="38" fillId="0" borderId="0" xfId="127" applyFont="1" applyFill="1"/>
    <xf numFmtId="0" fontId="38" fillId="0" borderId="0" xfId="127" applyFont="1" applyFill="1" applyAlignment="1">
      <alignment horizontal="center"/>
    </xf>
    <xf numFmtId="0" fontId="38" fillId="0" borderId="12" xfId="127" applyFont="1" applyFill="1" applyBorder="1" applyAlignment="1">
      <alignment horizontal="center"/>
    </xf>
    <xf numFmtId="0" fontId="39" fillId="0" borderId="9" xfId="127" applyFont="1" applyFill="1" applyBorder="1" applyAlignment="1">
      <alignment vertical="center"/>
    </xf>
    <xf numFmtId="0" fontId="38" fillId="0" borderId="0" xfId="127" applyFont="1" applyFill="1" applyBorder="1" applyAlignment="1">
      <alignment vertical="center"/>
    </xf>
    <xf numFmtId="187" fontId="51" fillId="0" borderId="0" xfId="126" applyNumberFormat="1" applyFont="1" applyFill="1" applyAlignment="1">
      <alignment horizontal="center" vertical="center"/>
    </xf>
    <xf numFmtId="0" fontId="20" fillId="0" borderId="0" xfId="127" applyFont="1" applyFill="1"/>
    <xf numFmtId="0" fontId="41" fillId="0" borderId="0" xfId="127" applyFont="1" applyFill="1" applyAlignment="1">
      <alignment horizontal="left" vertical="center" wrapText="1"/>
    </xf>
    <xf numFmtId="0" fontId="42" fillId="0" borderId="0" xfId="127" applyFont="1" applyFill="1" applyAlignment="1">
      <alignment horizontal="right" vertical="center" wrapText="1"/>
    </xf>
    <xf numFmtId="0" fontId="41" fillId="0" borderId="0" xfId="127" applyFont="1" applyFill="1" applyAlignment="1">
      <alignment horizontal="right" vertical="center" wrapText="1"/>
    </xf>
    <xf numFmtId="0" fontId="41" fillId="0" borderId="0" xfId="127" applyFont="1" applyFill="1" applyAlignment="1">
      <alignment horizontal="left" vertical="top" wrapText="1" indent="1"/>
    </xf>
    <xf numFmtId="0" fontId="42" fillId="0" borderId="0" xfId="127" applyFont="1" applyFill="1" applyAlignment="1">
      <alignment horizontal="center" wrapText="1"/>
    </xf>
    <xf numFmtId="0" fontId="41" fillId="0" borderId="0" xfId="127" applyFont="1" applyFill="1" applyAlignment="1">
      <alignment horizontal="center" wrapText="1"/>
    </xf>
    <xf numFmtId="0" fontId="39" fillId="0" borderId="0" xfId="127" applyFont="1" applyFill="1" applyAlignment="1">
      <alignment horizontal="center"/>
    </xf>
    <xf numFmtId="3" fontId="0" fillId="0" borderId="0" xfId="0" applyNumberFormat="1" applyAlignment="1"/>
    <xf numFmtId="165" fontId="20" fillId="0" borderId="0" xfId="0" applyNumberFormat="1" applyFont="1" applyFill="1" applyAlignment="1">
      <alignment horizontal="right" vertical="center"/>
    </xf>
    <xf numFmtId="3" fontId="55" fillId="0" borderId="0" xfId="0" applyNumberFormat="1" applyFont="1" applyAlignment="1">
      <alignment horizontal="center" vertical="center"/>
    </xf>
    <xf numFmtId="3" fontId="54" fillId="0" borderId="0" xfId="0" applyNumberFormat="1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38" fillId="0" borderId="0" xfId="70" applyFont="1" applyFill="1" applyBorder="1" applyAlignment="1">
      <alignment horizontal="center"/>
    </xf>
    <xf numFmtId="0" fontId="38" fillId="0" borderId="0" xfId="130" applyFont="1" applyFill="1"/>
    <xf numFmtId="0" fontId="40" fillId="0" borderId="0" xfId="129" applyFont="1" applyFill="1" applyBorder="1" applyAlignment="1">
      <alignment horizontal="center" vertical="center" wrapText="1"/>
    </xf>
    <xf numFmtId="0" fontId="39" fillId="0" borderId="0" xfId="129" applyFont="1" applyFill="1" applyBorder="1" applyAlignment="1">
      <alignment horizontal="right" wrapText="1"/>
    </xf>
    <xf numFmtId="0" fontId="30" fillId="0" borderId="11" xfId="129" applyFont="1" applyFill="1" applyBorder="1" applyAlignment="1">
      <alignment horizontal="left" vertical="center" wrapText="1"/>
    </xf>
    <xf numFmtId="0" fontId="39" fillId="0" borderId="11" xfId="129" applyFont="1" applyFill="1" applyBorder="1" applyAlignment="1">
      <alignment horizontal="right" vertical="center" wrapText="1"/>
    </xf>
    <xf numFmtId="186" fontId="39" fillId="0" borderId="11" xfId="129" applyNumberFormat="1" applyFont="1" applyFill="1" applyBorder="1" applyAlignment="1">
      <alignment horizontal="right" vertical="center" wrapText="1"/>
    </xf>
    <xf numFmtId="3" fontId="38" fillId="0" borderId="0" xfId="130" applyNumberFormat="1" applyFont="1" applyFill="1"/>
    <xf numFmtId="0" fontId="20" fillId="0" borderId="0" xfId="130" applyFont="1" applyFill="1"/>
    <xf numFmtId="187" fontId="49" fillId="0" borderId="0" xfId="126" applyNumberFormat="1" applyFont="1" applyAlignment="1">
      <alignment horizontal="center" vertical="center" wrapText="1"/>
    </xf>
    <xf numFmtId="0" fontId="38" fillId="0" borderId="0" xfId="130" applyFont="1" applyFill="1" applyAlignment="1"/>
    <xf numFmtId="0" fontId="38" fillId="0" borderId="0" xfId="130" applyFont="1" applyFill="1" applyAlignment="1">
      <alignment horizontal="center"/>
    </xf>
    <xf numFmtId="0" fontId="39" fillId="0" borderId="10" xfId="129" applyFont="1" applyFill="1" applyBorder="1" applyAlignment="1">
      <alignment horizontal="center" vertical="center" wrapText="1"/>
    </xf>
    <xf numFmtId="0" fontId="39" fillId="0" borderId="10" xfId="129" applyFont="1" applyFill="1" applyBorder="1" applyAlignment="1">
      <alignment horizontal="right" vertical="center" wrapText="1"/>
    </xf>
    <xf numFmtId="3" fontId="56" fillId="0" borderId="0" xfId="0" applyNumberFormat="1" applyFont="1" applyFill="1" applyAlignment="1">
      <alignment vertical="center"/>
    </xf>
    <xf numFmtId="0" fontId="35" fillId="0" borderId="0" xfId="0" applyFont="1" applyFill="1" applyAlignment="1">
      <alignment vertical="center"/>
    </xf>
    <xf numFmtId="43" fontId="20" fillId="0" borderId="0" xfId="126" applyFont="1" applyFill="1" applyAlignment="1">
      <alignment horizontal="right" vertical="center"/>
    </xf>
    <xf numFmtId="0" fontId="56" fillId="0" borderId="0" xfId="0" applyFont="1" applyFill="1" applyAlignment="1"/>
    <xf numFmtId="3" fontId="56" fillId="0" borderId="0" xfId="0" applyNumberFormat="1" applyFont="1" applyFill="1" applyAlignment="1"/>
    <xf numFmtId="0" fontId="30" fillId="0" borderId="11" xfId="0" applyFont="1" applyFill="1" applyBorder="1" applyAlignment="1">
      <alignment horizontal="left" wrapText="1"/>
    </xf>
    <xf numFmtId="0" fontId="30" fillId="0" borderId="11" xfId="0" applyFont="1" applyFill="1" applyBorder="1" applyAlignment="1">
      <alignment horizontal="left" wrapText="1"/>
    </xf>
    <xf numFmtId="0" fontId="30" fillId="0" borderId="11" xfId="0" applyFont="1" applyFill="1" applyBorder="1" applyAlignment="1">
      <alignment horizontal="left"/>
    </xf>
    <xf numFmtId="0" fontId="39" fillId="0" borderId="12" xfId="70" applyFont="1" applyFill="1" applyBorder="1" applyAlignment="1">
      <alignment horizontal="center" wrapText="1"/>
    </xf>
    <xf numFmtId="0" fontId="39" fillId="0" borderId="12" xfId="70" applyFont="1" applyFill="1" applyBorder="1" applyAlignment="1">
      <alignment horizontal="center"/>
    </xf>
    <xf numFmtId="187" fontId="48" fillId="0" borderId="0" xfId="126" applyNumberFormat="1" applyFont="1" applyFill="1" applyAlignment="1">
      <alignment horizontal="center"/>
    </xf>
    <xf numFmtId="3" fontId="30" fillId="0" borderId="12" xfId="0" applyNumberFormat="1" applyFont="1" applyFill="1" applyBorder="1" applyAlignment="1">
      <alignment horizontal="right" wrapText="1"/>
    </xf>
    <xf numFmtId="165" fontId="30" fillId="0" borderId="12" xfId="0" applyNumberFormat="1" applyFont="1" applyFill="1" applyBorder="1" applyAlignment="1">
      <alignment horizontal="right" wrapText="1"/>
    </xf>
    <xf numFmtId="187" fontId="51" fillId="0" borderId="0" xfId="126" applyNumberFormat="1" applyFont="1" applyFill="1" applyAlignment="1"/>
    <xf numFmtId="0" fontId="20" fillId="0" borderId="11" xfId="0" applyFont="1" applyFill="1" applyBorder="1" applyAlignment="1">
      <alignment wrapText="1"/>
    </xf>
    <xf numFmtId="165" fontId="20" fillId="0" borderId="11" xfId="0" applyNumberFormat="1" applyFont="1" applyFill="1" applyBorder="1" applyAlignment="1">
      <alignment horizontal="right" wrapText="1"/>
    </xf>
    <xf numFmtId="0" fontId="20" fillId="0" borderId="0" xfId="0" applyFont="1" applyFill="1" applyBorder="1" applyAlignment="1">
      <alignment wrapText="1"/>
    </xf>
    <xf numFmtId="3" fontId="20" fillId="0" borderId="0" xfId="0" applyNumberFormat="1" applyFont="1" applyFill="1" applyBorder="1" applyAlignment="1">
      <alignment horizontal="right" wrapText="1"/>
    </xf>
    <xf numFmtId="0" fontId="30" fillId="0" borderId="0" xfId="0" applyFont="1" applyFill="1" applyBorder="1" applyAlignment="1">
      <alignment wrapText="1"/>
    </xf>
    <xf numFmtId="3" fontId="30" fillId="0" borderId="0" xfId="0" applyNumberFormat="1" applyFont="1" applyFill="1" applyBorder="1" applyAlignment="1">
      <alignment horizontal="right" wrapText="1"/>
    </xf>
    <xf numFmtId="165" fontId="30" fillId="0" borderId="0" xfId="0" applyNumberFormat="1" applyFont="1" applyFill="1" applyBorder="1" applyAlignment="1">
      <alignment horizontal="right" wrapText="1"/>
    </xf>
    <xf numFmtId="187" fontId="51" fillId="0" borderId="0" xfId="126" applyNumberFormat="1" applyFont="1" applyFill="1"/>
  </cellXfs>
  <cellStyles count="131">
    <cellStyle name="=C:\WINDOWS\SYSTEM32\COMMAND.COM" xfId="1"/>
    <cellStyle name="•W_laroux" xfId="2"/>
    <cellStyle name="Äåíåæíûé [0]_PERSONAL" xfId="3"/>
    <cellStyle name="Äåíåæíûé_PERSONAL" xfId="4"/>
    <cellStyle name="ACIKLAMA" xfId="5"/>
    <cellStyle name="Arial [WT]" xfId="6"/>
    <cellStyle name="BASLIK" xfId="7"/>
    <cellStyle name="BASLIKl" xfId="8"/>
    <cellStyle name="BODY" xfId="9"/>
    <cellStyle name="Calc Currency (0)" xfId="10"/>
    <cellStyle name="Calc Currency (2)" xfId="11"/>
    <cellStyle name="Calc Percent (0)" xfId="12"/>
    <cellStyle name="Calc Percent (1)" xfId="13"/>
    <cellStyle name="Calc Percent (2)" xfId="14"/>
    <cellStyle name="Calc Units (0)" xfId="15"/>
    <cellStyle name="Calc Units (1)" xfId="16"/>
    <cellStyle name="Calc Units (2)" xfId="17"/>
    <cellStyle name="Column_Title" xfId="18"/>
    <cellStyle name="Comma" xfId="124" builtinId="3"/>
    <cellStyle name="Comma  - Style1" xfId="19"/>
    <cellStyle name="Comma  - Style2" xfId="20"/>
    <cellStyle name="Comma  - Style3" xfId="21"/>
    <cellStyle name="Comma  - Style4" xfId="22"/>
    <cellStyle name="Comma  - Style5" xfId="23"/>
    <cellStyle name="Comma  - Style6" xfId="24"/>
    <cellStyle name="Comma  - Style7" xfId="25"/>
    <cellStyle name="Comma  - Style8" xfId="26"/>
    <cellStyle name="Comma [00]" xfId="27"/>
    <cellStyle name="Comma 2" xfId="28"/>
    <cellStyle name="Comma 3" xfId="29"/>
    <cellStyle name="Comma 4" xfId="30"/>
    <cellStyle name="Comma 5" xfId="31"/>
    <cellStyle name="Comma 6" xfId="120"/>
    <cellStyle name="Comma 7" xfId="123"/>
    <cellStyle name="Comma 8" xfId="126"/>
    <cellStyle name="Comma0 - Biçem2" xfId="32"/>
    <cellStyle name="Currency [00]" xfId="33"/>
    <cellStyle name="custom" xfId="34"/>
    <cellStyle name="Date" xfId="35"/>
    <cellStyle name="Date Short" xfId="36"/>
    <cellStyle name="Date_Etki" xfId="37"/>
    <cellStyle name="Dezimal [0]_Data_input_2-0" xfId="38"/>
    <cellStyle name="Dezimal_Data_input_2-0" xfId="39"/>
    <cellStyle name="Enter Currency (0)" xfId="40"/>
    <cellStyle name="Enter Currency (2)" xfId="41"/>
    <cellStyle name="Enter Units (0)" xfId="42"/>
    <cellStyle name="Enter Units (1)" xfId="43"/>
    <cellStyle name="Enter Units (2)" xfId="44"/>
    <cellStyle name="Ertan" xfId="45"/>
    <cellStyle name="FIYAT" xfId="46"/>
    <cellStyle name="Fixed" xfId="47"/>
    <cellStyle name="Grey" xfId="48"/>
    <cellStyle name="GRUP" xfId="49"/>
    <cellStyle name="HEADER" xfId="50"/>
    <cellStyle name="Header1" xfId="51"/>
    <cellStyle name="HEADER2" xfId="52"/>
    <cellStyle name="HEADING1" xfId="53"/>
    <cellStyle name="HEADING2" xfId="54"/>
    <cellStyle name="Input [yellow]" xfId="55"/>
    <cellStyle name="Îáû÷íûé_PERSONAL" xfId="56"/>
    <cellStyle name="Link Currency (0)" xfId="57"/>
    <cellStyle name="Link Currency (2)" xfId="58"/>
    <cellStyle name="Link Units (0)" xfId="59"/>
    <cellStyle name="Link Units (1)" xfId="60"/>
    <cellStyle name="Link Units (2)" xfId="61"/>
    <cellStyle name="MAINHEADER" xfId="62"/>
    <cellStyle name="MARKA" xfId="63"/>
    <cellStyle name="Milliers [0]_!!!GO" xfId="64"/>
    <cellStyle name="Milliers_!!!GO" xfId="65"/>
    <cellStyle name="MODEL" xfId="66"/>
    <cellStyle name="Monétaire [0]_!!!GO" xfId="67"/>
    <cellStyle name="Monétaire_!!!GO" xfId="68"/>
    <cellStyle name="Normal" xfId="0" builtinId="0"/>
    <cellStyle name="Normal - Style1" xfId="69"/>
    <cellStyle name="Normal 18" xfId="125"/>
    <cellStyle name="Normal 2" xfId="70"/>
    <cellStyle name="Normal 2 2" xfId="121"/>
    <cellStyle name="Normal 2 3" xfId="127"/>
    <cellStyle name="Normal 2 4" xfId="130"/>
    <cellStyle name="Normal 3" xfId="71"/>
    <cellStyle name="Normal 4" xfId="72"/>
    <cellStyle name="Normal 5" xfId="73"/>
    <cellStyle name="Normal 6" xfId="119"/>
    <cellStyle name="Normal 7" xfId="122"/>
    <cellStyle name="Normal 7 2" xfId="128"/>
    <cellStyle name="Normal 7 3" xfId="129"/>
    <cellStyle name="Normale_PRICES" xfId="74"/>
    <cellStyle name="Œ…‹æØ‚è [0.00]_laroux" xfId="75"/>
    <cellStyle name="Œ…‹æØ‚è_laroux" xfId="76"/>
    <cellStyle name="Ôèíàíñîâûé [0]_PERSONAL" xfId="77"/>
    <cellStyle name="Ôèíàíñîâûé_PERSONAL" xfId="78"/>
    <cellStyle name="Output Amounts" xfId="79"/>
    <cellStyle name="Output Column Headings" xfId="80"/>
    <cellStyle name="Output Line Items" xfId="81"/>
    <cellStyle name="Output Report Heading" xfId="82"/>
    <cellStyle name="Output Report Title" xfId="83"/>
    <cellStyle name="ParaBirimi [0]_ICMAL" xfId="84"/>
    <cellStyle name="ParaBirimi_ICMAL" xfId="85"/>
    <cellStyle name="Percen - Biçem1" xfId="86"/>
    <cellStyle name="Percent [0]" xfId="87"/>
    <cellStyle name="Percent [00]" xfId="88"/>
    <cellStyle name="Percent [2]" xfId="89"/>
    <cellStyle name="PrePop Currency (0)" xfId="90"/>
    <cellStyle name="PrePop Currency (2)" xfId="91"/>
    <cellStyle name="PrePop Units (0)" xfId="92"/>
    <cellStyle name="PrePop Units (1)" xfId="93"/>
    <cellStyle name="PrePop Units (2)" xfId="94"/>
    <cellStyle name="PSChar" xfId="95"/>
    <cellStyle name="PSDate" xfId="96"/>
    <cellStyle name="PSDec" xfId="97"/>
    <cellStyle name="PSHeading" xfId="98"/>
    <cellStyle name="PSInt" xfId="99"/>
    <cellStyle name="PSSpacer" xfId="100"/>
    <cellStyle name="SAPError" xfId="101"/>
    <cellStyle name="SAPKey" xfId="102"/>
    <cellStyle name="SAPLocked" xfId="103"/>
    <cellStyle name="SAPOutput" xfId="104"/>
    <cellStyle name="SAPSpace" xfId="105"/>
    <cellStyle name="SAPText" xfId="106"/>
    <cellStyle name="SAPUnLocked" xfId="107"/>
    <cellStyle name="SPOl" xfId="108"/>
    <cellStyle name="STANDARD" xfId="109"/>
    <cellStyle name="Text Indent A" xfId="110"/>
    <cellStyle name="Text Indent B" xfId="111"/>
    <cellStyle name="Text Indent C" xfId="112"/>
    <cellStyle name="Total" xfId="113" builtinId="25" customBuiltin="1"/>
    <cellStyle name="URUNKODU" xfId="114"/>
    <cellStyle name="Virgül [0]_DIGGEL" xfId="115"/>
    <cellStyle name="Virgül_DIGGEL" xfId="116"/>
    <cellStyle name="Währung [0]_Data_input_2-0" xfId="117"/>
    <cellStyle name="Währung_Data_input_2-0" xfId="118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E7B7CF"/>
      <rgbColor rgb="00FFFFCC"/>
      <rgbColor rgb="00EAFFBF"/>
      <rgbColor rgb="00F4DAFE"/>
      <rgbColor rgb="00FFABAB"/>
      <rgbColor rgb="00D4C2FC"/>
      <rgbColor rgb="00CCCCFF"/>
      <rgbColor rgb="00000080"/>
      <rgbColor rgb="00FF99C2"/>
      <rgbColor rgb="00FFFF00"/>
      <rgbColor rgb="00CCFF66"/>
      <rgbColor rgb="00E396FE"/>
      <rgbColor rgb="00FFD699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externalLink" Target="externalLinks/externalLink1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10" Type="http://schemas.openxmlformats.org/officeDocument/2006/relationships/externalLink" Target="externalLinks/externalLink4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uhasebe_ve_Finansman/Muhasebe/VTU1/2020%20SPK%20HAZ&#304;RAN/RAPOR%20DOSYALARI/JUN_20_SPK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Muhasebe_ve_Finansman/Muhasebe/VTU1/2021%20SPK%20HAZ&#304;RAN/2021%20SPK%20HAZ&#304;RAN%20ALTERNAT&#304;F/RAPOR%20DOSYALARI/CASH%20FLOW_2021%20JUN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30%20June%202021%20Financial%20Statement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uhasebe_ve_Finansman/Muhasebe/VTU1/2018%20SPK%20HAZ&#304;RAN/Finansal%20Sonu&#231;%20Duyurusu/Mali%20Tablolar/30%20Haziran%202018%20Mali%20Tablola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Muhasebe_ve_Finansman/Muhasebe/VTU1/2020%20SPK%20HAZ&#304;RAN/RAPOR%20DOSYALARI/KAPSAMLI%20GEL&#304;R%20JUN_20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Muhasebe_ve_Finansman/Muhasebe/VTU1/2020%20SPK%20MART/Finansal%20Sonu&#231;%20Duyurusu/Mali%20Tablolar/31%20Mart%202020%20Mali%20Tablolar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Muhasebe_ve_Finansman/Muhasebe/VTU1/2021%20SPK%20HAZ&#304;RAN/2021%20SPK%20HAZ&#304;RAN%20ALTERNAT&#304;F/RAPOR%20DOSYALARI/JUN_21_SPK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Muhasebe_ve_Finansman/Muhasebe/VTU1/2020%20SPK%20ARALIK/RAPOR%20DOSYALARI/DEC_20_SPK%20-%20v2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Muhasebe_ve_Finansman/Muhasebe/VTU1/2021%20SPK%20HAZ&#304;RAN/2021%20SPK%20HAZ&#304;RAN%20ALTERNAT&#304;F/RAPOR%20DOSYALARI/KAPSAMLI%20GEL&#304;R%20JUN_21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Muhasebe_ve_Finansman/Muhasebe/VTU1/2021%20SPK%20MART/Finansal%20Sonu&#231;%20Duyurusu/Mali%20Tablolar/31%20Mart%202021%20Mali%20Tablolar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Muhasebe_ve_Finansman/Muhasebe/VTU1/2021%20SPK%20HAZ&#304;RAN/2021%20SPK%20HAZ&#304;RAN%20ALTERNAT&#304;F/RAPOR%20DOSYALARI/OZSERMAYE%20HAREKET%20TABLOSU_2021_JU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SRK WORD Karşılaştırma"/>
      <sheetName val="instructions"/>
      <sheetName val="FORMSRK WORD PRINT"/>
      <sheetName val="Gelir Tablosu"/>
      <sheetName val="FORMSRK WORD"/>
      <sheetName val="FORMSRK (2)"/>
      <sheetName val="FORMSRK"/>
      <sheetName val="ums"/>
      <sheetName val="kanuni"/>
      <sheetName val="İştirak"/>
      <sheetName val="0184 mar"/>
      <sheetName val="swap"/>
      <sheetName val="0374 diğer"/>
      <sheetName val="0373 diğer"/>
      <sheetName val="restated yeni"/>
      <sheetName val="DTA Hesabın Kırılımı"/>
      <sheetName val="Ertelenen Vergi Walk"/>
      <sheetName val="JUN_20_SPK"/>
    </sheetNames>
    <sheetDataSet>
      <sheetData sheetId="0"/>
      <sheetData sheetId="1"/>
      <sheetData sheetId="2"/>
      <sheetData sheetId="3">
        <row r="9">
          <cell r="D9">
            <v>15093915</v>
          </cell>
          <cell r="E9">
            <v>5727306</v>
          </cell>
        </row>
        <row r="10">
          <cell r="D10">
            <v>-13343546</v>
          </cell>
          <cell r="E10">
            <v>-5048454</v>
          </cell>
        </row>
        <row r="14">
          <cell r="D14">
            <v>-275225</v>
          </cell>
          <cell r="E14">
            <v>-115843</v>
          </cell>
        </row>
        <row r="15">
          <cell r="D15">
            <v>-188107</v>
          </cell>
          <cell r="E15">
            <v>-74375</v>
          </cell>
        </row>
        <row r="16">
          <cell r="D16">
            <v>-204185</v>
          </cell>
          <cell r="E16">
            <v>-83056</v>
          </cell>
        </row>
        <row r="17">
          <cell r="D17">
            <v>333074</v>
          </cell>
          <cell r="E17">
            <v>116016</v>
          </cell>
        </row>
        <row r="18">
          <cell r="D18">
            <v>-151408</v>
          </cell>
          <cell r="E18">
            <v>-50732</v>
          </cell>
        </row>
        <row r="22">
          <cell r="D22">
            <v>1172</v>
          </cell>
          <cell r="E22">
            <v>0</v>
          </cell>
        </row>
        <row r="23">
          <cell r="D23">
            <v>-728</v>
          </cell>
          <cell r="E23">
            <v>-442</v>
          </cell>
        </row>
        <row r="24">
          <cell r="D24">
            <v>0</v>
          </cell>
          <cell r="E24">
            <v>0</v>
          </cell>
        </row>
        <row r="28">
          <cell r="D28">
            <v>436259</v>
          </cell>
          <cell r="E28">
            <v>235210</v>
          </cell>
        </row>
        <row r="29">
          <cell r="D29">
            <v>-809429</v>
          </cell>
          <cell r="E29">
            <v>-425687</v>
          </cell>
        </row>
        <row r="34">
          <cell r="D34">
            <v>-4025.09081559279</v>
          </cell>
          <cell r="E34">
            <v>632.3681379365371</v>
          </cell>
        </row>
        <row r="35">
          <cell r="D35">
            <v>21670.09081559279</v>
          </cell>
          <cell r="E35">
            <v>-567.3681379365371</v>
          </cell>
        </row>
      </sheetData>
      <sheetData sheetId="4">
        <row r="13">
          <cell r="C13">
            <v>5194941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P'a uygun"/>
      <sheetName val="Cash Flow"/>
      <sheetName val="Krediler"/>
      <sheetName val="Faiz-Kur Farkı"/>
    </sheetNames>
    <sheetDataSet>
      <sheetData sheetId="0">
        <row r="10">
          <cell r="G10">
            <v>509926</v>
          </cell>
          <cell r="H10">
            <v>443599</v>
          </cell>
        </row>
        <row r="11">
          <cell r="G11">
            <v>-8913</v>
          </cell>
          <cell r="H11">
            <v>3911</v>
          </cell>
        </row>
        <row r="12">
          <cell r="G12">
            <v>-23982</v>
          </cell>
          <cell r="H12">
            <v>42976</v>
          </cell>
        </row>
        <row r="13">
          <cell r="G13">
            <v>15490</v>
          </cell>
          <cell r="H13">
            <v>8372</v>
          </cell>
        </row>
        <row r="14">
          <cell r="G14">
            <v>158427</v>
          </cell>
          <cell r="H14">
            <v>78450</v>
          </cell>
        </row>
        <row r="15">
          <cell r="G15">
            <v>-63748</v>
          </cell>
          <cell r="H15">
            <v>-21053</v>
          </cell>
        </row>
        <row r="16">
          <cell r="G16">
            <v>-2343</v>
          </cell>
          <cell r="H16">
            <v>-1172</v>
          </cell>
        </row>
        <row r="17">
          <cell r="G17">
            <v>-514165</v>
          </cell>
          <cell r="H17">
            <v>-98237</v>
          </cell>
        </row>
        <row r="18">
          <cell r="G18">
            <v>110898</v>
          </cell>
          <cell r="H18">
            <v>80232</v>
          </cell>
        </row>
        <row r="19">
          <cell r="G19">
            <v>-26052</v>
          </cell>
          <cell r="H19">
            <v>-17645</v>
          </cell>
        </row>
        <row r="20">
          <cell r="G20">
            <v>-184815</v>
          </cell>
          <cell r="H20">
            <v>-63510</v>
          </cell>
        </row>
        <row r="21">
          <cell r="G21">
            <v>303064</v>
          </cell>
          <cell r="H21">
            <v>110352</v>
          </cell>
        </row>
        <row r="22">
          <cell r="G22">
            <v>1345</v>
          </cell>
          <cell r="H22">
            <v>728</v>
          </cell>
        </row>
        <row r="23">
          <cell r="G23">
            <v>939271</v>
          </cell>
          <cell r="H23">
            <v>581889</v>
          </cell>
        </row>
        <row r="24">
          <cell r="G24">
            <v>0</v>
          </cell>
          <cell r="H24">
            <v>0</v>
          </cell>
        </row>
        <row r="27">
          <cell r="G27">
            <v>-172403</v>
          </cell>
          <cell r="H27">
            <v>309816</v>
          </cell>
        </row>
        <row r="28">
          <cell r="G28">
            <v>-2172507</v>
          </cell>
          <cell r="H28">
            <v>-352523</v>
          </cell>
        </row>
        <row r="29">
          <cell r="G29">
            <v>-170662</v>
          </cell>
          <cell r="H29">
            <v>-27233</v>
          </cell>
        </row>
        <row r="30">
          <cell r="G30">
            <v>-1513045</v>
          </cell>
          <cell r="H30">
            <v>-952641</v>
          </cell>
        </row>
        <row r="31">
          <cell r="G31">
            <v>555422</v>
          </cell>
          <cell r="H31">
            <v>486530</v>
          </cell>
        </row>
        <row r="32">
          <cell r="G32">
            <v>-1100</v>
          </cell>
          <cell r="H32">
            <v>95464</v>
          </cell>
        </row>
        <row r="36">
          <cell r="G36">
            <v>-318013</v>
          </cell>
          <cell r="H36">
            <v>-117576</v>
          </cell>
        </row>
        <row r="37">
          <cell r="G37">
            <v>189326</v>
          </cell>
          <cell r="H37">
            <v>79984</v>
          </cell>
        </row>
        <row r="38">
          <cell r="G38">
            <v>-9862</v>
          </cell>
          <cell r="H38">
            <v>-7251</v>
          </cell>
        </row>
        <row r="39">
          <cell r="G39">
            <v>-124980</v>
          </cell>
          <cell r="H39">
            <v>-80371</v>
          </cell>
        </row>
        <row r="40">
          <cell r="G40">
            <v>-46356</v>
          </cell>
          <cell r="H40">
            <v>-33275</v>
          </cell>
        </row>
        <row r="44">
          <cell r="G44">
            <v>9400</v>
          </cell>
          <cell r="H44">
            <v>1726</v>
          </cell>
        </row>
        <row r="45">
          <cell r="G45">
            <v>-434119</v>
          </cell>
          <cell r="H45">
            <v>-262853</v>
          </cell>
        </row>
        <row r="46">
          <cell r="G46">
            <v>-239508</v>
          </cell>
          <cell r="H46">
            <v>-97980</v>
          </cell>
        </row>
        <row r="47">
          <cell r="G47">
            <v>-332179</v>
          </cell>
          <cell r="H47">
            <v>18025</v>
          </cell>
        </row>
        <row r="48">
          <cell r="G48">
            <v>2343</v>
          </cell>
          <cell r="H48">
            <v>1172</v>
          </cell>
        </row>
        <row r="49">
          <cell r="G49">
            <v>0</v>
          </cell>
          <cell r="H49">
            <v>0</v>
          </cell>
        </row>
        <row r="52">
          <cell r="G52">
            <v>4512004</v>
          </cell>
          <cell r="H52">
            <v>5074428</v>
          </cell>
        </row>
        <row r="53">
          <cell r="G53">
            <v>-4978186</v>
          </cell>
          <cell r="H53">
            <v>-3114466</v>
          </cell>
        </row>
        <row r="54">
          <cell r="G54">
            <v>-2252842</v>
          </cell>
          <cell r="H54">
            <v>-1094839</v>
          </cell>
        </row>
        <row r="55">
          <cell r="G55">
            <v>-113654</v>
          </cell>
          <cell r="H55">
            <v>-64406</v>
          </cell>
        </row>
        <row r="56">
          <cell r="G56">
            <v>539508</v>
          </cell>
          <cell r="H56">
            <v>93814</v>
          </cell>
        </row>
        <row r="57">
          <cell r="G57">
            <v>-26707</v>
          </cell>
          <cell r="H57">
            <v>-26308</v>
          </cell>
        </row>
        <row r="60">
          <cell r="G60">
            <v>8073629</v>
          </cell>
          <cell r="H60">
            <v>3200229</v>
          </cell>
        </row>
      </sheetData>
      <sheetData sheetId="1"/>
      <sheetData sheetId="2"/>
      <sheetData sheetId="3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ets"/>
      <sheetName val="Liabilities"/>
      <sheetName val="Profit or Loss "/>
      <sheetName val="Comprehensive Income Statement"/>
      <sheetName val="Changes In Equity"/>
      <sheetName val="Statement of Cash Flow"/>
      <sheetName val="Sheet1"/>
    </sheetNames>
    <sheetDataSet>
      <sheetData sheetId="0">
        <row r="5">
          <cell r="C5">
            <v>16178935</v>
          </cell>
          <cell r="D5">
            <v>17604522</v>
          </cell>
        </row>
        <row r="20">
          <cell r="C20">
            <v>7476797</v>
          </cell>
          <cell r="D20">
            <v>6744657</v>
          </cell>
        </row>
        <row r="33">
          <cell r="C33">
            <v>23655732</v>
          </cell>
          <cell r="D33">
            <v>24349179</v>
          </cell>
        </row>
      </sheetData>
      <sheetData sheetId="1">
        <row r="5">
          <cell r="C5">
            <v>12002385</v>
          </cell>
          <cell r="D5">
            <v>12480781</v>
          </cell>
        </row>
        <row r="25">
          <cell r="C25">
            <v>4677594</v>
          </cell>
          <cell r="D25">
            <v>4824496</v>
          </cell>
        </row>
        <row r="37">
          <cell r="C37">
            <v>6975753</v>
          </cell>
          <cell r="D37">
            <v>7043902</v>
          </cell>
        </row>
        <row r="51">
          <cell r="C51">
            <v>23655732</v>
          </cell>
          <cell r="D51">
            <v>24349179</v>
          </cell>
        </row>
      </sheetData>
      <sheetData sheetId="2">
        <row r="9">
          <cell r="C9">
            <v>3585281</v>
          </cell>
          <cell r="D9">
            <v>1517208</v>
          </cell>
        </row>
        <row r="17">
          <cell r="C17">
            <v>2802240</v>
          </cell>
          <cell r="D17">
            <v>1081584</v>
          </cell>
        </row>
        <row r="24">
          <cell r="C24">
            <v>2803238</v>
          </cell>
          <cell r="D24">
            <v>1080118</v>
          </cell>
        </row>
        <row r="29">
          <cell r="C29">
            <v>2792525</v>
          </cell>
          <cell r="D29">
            <v>975346</v>
          </cell>
        </row>
        <row r="35">
          <cell r="C35">
            <v>2818577</v>
          </cell>
          <cell r="D35">
            <v>999203</v>
          </cell>
        </row>
      </sheetData>
      <sheetData sheetId="3">
        <row r="5">
          <cell r="C5">
            <v>2818577</v>
          </cell>
          <cell r="D5">
            <v>999203</v>
          </cell>
        </row>
        <row r="23">
          <cell r="C23">
            <v>-375484</v>
          </cell>
          <cell r="D23">
            <v>-82171</v>
          </cell>
        </row>
        <row r="25">
          <cell r="C25">
            <v>2443093</v>
          </cell>
          <cell r="D25">
            <v>917032</v>
          </cell>
        </row>
      </sheetData>
      <sheetData sheetId="4">
        <row r="4">
          <cell r="L4">
            <v>4664921</v>
          </cell>
        </row>
        <row r="6">
          <cell r="L6">
            <v>909437</v>
          </cell>
        </row>
        <row r="7">
          <cell r="L7">
            <v>-329686</v>
          </cell>
        </row>
        <row r="8">
          <cell r="L8">
            <v>579751</v>
          </cell>
        </row>
        <row r="9">
          <cell r="L9">
            <v>0</v>
          </cell>
        </row>
        <row r="10">
          <cell r="L10">
            <v>-1094839</v>
          </cell>
        </row>
        <row r="11">
          <cell r="L11">
            <v>4149833</v>
          </cell>
        </row>
        <row r="13">
          <cell r="L13">
            <v>7043902</v>
          </cell>
        </row>
        <row r="15">
          <cell r="L15">
            <v>-258400</v>
          </cell>
        </row>
        <row r="17">
          <cell r="L17">
            <v>6785502</v>
          </cell>
        </row>
        <row r="19">
          <cell r="L19">
            <v>2818577</v>
          </cell>
        </row>
        <row r="20">
          <cell r="L20">
            <v>-375484</v>
          </cell>
        </row>
        <row r="21">
          <cell r="L21">
            <v>2443093</v>
          </cell>
        </row>
        <row r="22">
          <cell r="L22">
            <v>0</v>
          </cell>
        </row>
        <row r="23">
          <cell r="L23">
            <v>-2252842</v>
          </cell>
        </row>
        <row r="24">
          <cell r="B24">
            <v>350910</v>
          </cell>
          <cell r="C24">
            <v>27920</v>
          </cell>
          <cell r="D24">
            <v>8</v>
          </cell>
          <cell r="E24">
            <v>36204</v>
          </cell>
          <cell r="F24">
            <v>-31573</v>
          </cell>
          <cell r="H24">
            <v>-1788386</v>
          </cell>
          <cell r="I24">
            <v>634023</v>
          </cell>
          <cell r="J24">
            <v>4928070</v>
          </cell>
          <cell r="K24">
            <v>2818577</v>
          </cell>
          <cell r="L24">
            <v>6975753</v>
          </cell>
        </row>
      </sheetData>
      <sheetData sheetId="5">
        <row r="5">
          <cell r="C5">
            <v>248800</v>
          </cell>
          <cell r="D5">
            <v>1459253</v>
          </cell>
        </row>
        <row r="6">
          <cell r="C6">
            <v>2818577</v>
          </cell>
          <cell r="D6">
            <v>909437</v>
          </cell>
        </row>
        <row r="7">
          <cell r="C7">
            <v>1214403</v>
          </cell>
          <cell r="D7">
            <v>1148892</v>
          </cell>
        </row>
        <row r="8">
          <cell r="C8">
            <v>509926</v>
          </cell>
          <cell r="D8">
            <v>443599</v>
          </cell>
        </row>
        <row r="9">
          <cell r="C9">
            <v>-8913</v>
          </cell>
          <cell r="D9">
            <v>3911</v>
          </cell>
        </row>
        <row r="10">
          <cell r="C10">
            <v>-23982</v>
          </cell>
          <cell r="D10">
            <v>42976</v>
          </cell>
        </row>
        <row r="11">
          <cell r="C11">
            <v>15490</v>
          </cell>
          <cell r="D11">
            <v>8372</v>
          </cell>
        </row>
        <row r="12">
          <cell r="C12">
            <v>158427</v>
          </cell>
          <cell r="D12">
            <v>78450</v>
          </cell>
        </row>
        <row r="13">
          <cell r="C13">
            <v>-63748</v>
          </cell>
          <cell r="D13">
            <v>-21053</v>
          </cell>
        </row>
        <row r="14">
          <cell r="C14">
            <v>-2343</v>
          </cell>
          <cell r="D14">
            <v>-1172</v>
          </cell>
        </row>
        <row r="15">
          <cell r="C15">
            <v>-514165</v>
          </cell>
          <cell r="D15">
            <v>-98237</v>
          </cell>
        </row>
        <row r="16">
          <cell r="C16">
            <v>110898</v>
          </cell>
          <cell r="D16">
            <v>80232</v>
          </cell>
        </row>
        <row r="17">
          <cell r="C17">
            <v>-26052</v>
          </cell>
          <cell r="D17">
            <v>-17645</v>
          </cell>
        </row>
        <row r="18">
          <cell r="C18">
            <v>-184815</v>
          </cell>
          <cell r="D18">
            <v>-63510</v>
          </cell>
        </row>
        <row r="19">
          <cell r="C19">
            <v>303064</v>
          </cell>
          <cell r="D19">
            <v>110352</v>
          </cell>
        </row>
        <row r="20">
          <cell r="C20">
            <v>1345</v>
          </cell>
          <cell r="D20">
            <v>728</v>
          </cell>
        </row>
        <row r="21">
          <cell r="C21">
            <v>939271</v>
          </cell>
          <cell r="D21">
            <v>581889</v>
          </cell>
        </row>
        <row r="24">
          <cell r="C24">
            <v>-3474295</v>
          </cell>
          <cell r="D24">
            <v>-440587</v>
          </cell>
        </row>
        <row r="26">
          <cell r="C26">
            <v>-172403</v>
          </cell>
          <cell r="D26">
            <v>309816</v>
          </cell>
        </row>
        <row r="27">
          <cell r="C27">
            <v>-2172507</v>
          </cell>
          <cell r="D27">
            <v>-352523</v>
          </cell>
        </row>
        <row r="28">
          <cell r="C28">
            <v>-170662</v>
          </cell>
          <cell r="D28">
            <v>-27233</v>
          </cell>
        </row>
        <row r="29">
          <cell r="C29">
            <v>-1513045</v>
          </cell>
          <cell r="D29">
            <v>-952641</v>
          </cell>
        </row>
        <row r="30">
          <cell r="C30">
            <v>555422</v>
          </cell>
          <cell r="D30">
            <v>486530</v>
          </cell>
        </row>
        <row r="31">
          <cell r="C31">
            <v>-1100</v>
          </cell>
          <cell r="D31">
            <v>95464</v>
          </cell>
        </row>
        <row r="33">
          <cell r="C33">
            <v>558685</v>
          </cell>
          <cell r="D33">
            <v>1617742</v>
          </cell>
        </row>
        <row r="35">
          <cell r="C35">
            <v>-318013</v>
          </cell>
          <cell r="D35">
            <v>-117576</v>
          </cell>
        </row>
        <row r="36">
          <cell r="C36">
            <v>189326</v>
          </cell>
          <cell r="D36">
            <v>79984</v>
          </cell>
        </row>
        <row r="37">
          <cell r="C37">
            <v>-9862</v>
          </cell>
          <cell r="D37">
            <v>-7251</v>
          </cell>
        </row>
        <row r="38">
          <cell r="C38">
            <v>-124980</v>
          </cell>
          <cell r="D38">
            <v>-80371</v>
          </cell>
        </row>
        <row r="39">
          <cell r="C39">
            <v>-46356</v>
          </cell>
          <cell r="D39">
            <v>-33275</v>
          </cell>
        </row>
        <row r="41">
          <cell r="C41">
            <v>-994063</v>
          </cell>
          <cell r="D41">
            <v>-339910</v>
          </cell>
        </row>
        <row r="43">
          <cell r="C43">
            <v>9400</v>
          </cell>
          <cell r="D43">
            <v>1726</v>
          </cell>
        </row>
        <row r="44">
          <cell r="C44">
            <v>-434119</v>
          </cell>
          <cell r="D44">
            <v>-262853</v>
          </cell>
        </row>
        <row r="45">
          <cell r="C45">
            <v>-239508</v>
          </cell>
          <cell r="D45">
            <v>-97980</v>
          </cell>
        </row>
        <row r="46">
          <cell r="C46">
            <v>-332179</v>
          </cell>
          <cell r="D46">
            <v>18025</v>
          </cell>
        </row>
        <row r="47">
          <cell r="C47">
            <v>2343</v>
          </cell>
          <cell r="D47">
            <v>1172</v>
          </cell>
        </row>
        <row r="50">
          <cell r="C50">
            <v>-2319877</v>
          </cell>
          <cell r="D50">
            <v>868223</v>
          </cell>
        </row>
        <row r="52">
          <cell r="C52">
            <v>4512004</v>
          </cell>
          <cell r="D52">
            <v>5074428</v>
          </cell>
        </row>
        <row r="53">
          <cell r="C53">
            <v>-4978186</v>
          </cell>
          <cell r="D53">
            <v>-3114466</v>
          </cell>
        </row>
        <row r="54">
          <cell r="C54">
            <v>-2252842</v>
          </cell>
          <cell r="D54">
            <v>-1094839</v>
          </cell>
        </row>
        <row r="55">
          <cell r="C55">
            <v>-113654</v>
          </cell>
          <cell r="D55">
            <v>-64406</v>
          </cell>
        </row>
        <row r="56">
          <cell r="C56">
            <v>539508</v>
          </cell>
          <cell r="D56">
            <v>93814</v>
          </cell>
        </row>
        <row r="57">
          <cell r="C57">
            <v>-26707</v>
          </cell>
          <cell r="D57">
            <v>-26308</v>
          </cell>
        </row>
        <row r="59">
          <cell r="C59">
            <v>-3065140</v>
          </cell>
          <cell r="D59">
            <v>1987566</v>
          </cell>
        </row>
        <row r="61">
          <cell r="C61">
            <v>8073629</v>
          </cell>
          <cell r="D61">
            <v>3200229</v>
          </cell>
        </row>
        <row r="63">
          <cell r="C63">
            <v>5008489</v>
          </cell>
          <cell r="D63">
            <v>5187795</v>
          </cell>
        </row>
      </sheetData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lıklar"/>
      <sheetName val="Kaynaklar"/>
      <sheetName val="Gelir Tablosu"/>
      <sheetName val="Kapsamlı Gelir Tablosu"/>
      <sheetName val="Özkaynak Değişim Tablosu"/>
      <sheetName val="Nakit Akım Tablosu"/>
    </sheetNames>
    <sheetDataSet>
      <sheetData sheetId="0">
        <row r="7">
          <cell r="B7">
            <v>4</v>
          </cell>
        </row>
      </sheetData>
      <sheetData sheetId="1">
        <row r="8">
          <cell r="B8">
            <v>6</v>
          </cell>
        </row>
      </sheetData>
      <sheetData sheetId="2">
        <row r="2">
          <cell r="C2" t="str">
            <v>Sınırlı denetimden geçmiş</v>
          </cell>
        </row>
      </sheetData>
      <sheetData sheetId="3">
        <row r="5">
          <cell r="C5">
            <v>918519</v>
          </cell>
        </row>
      </sheetData>
      <sheetData sheetId="4">
        <row r="4">
          <cell r="B4">
            <v>350910</v>
          </cell>
        </row>
      </sheetData>
      <sheetData sheetId="5">
        <row r="6">
          <cell r="C6">
            <v>918519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KAPSAMLI GELİR JUN_20"/>
    </sheetNames>
    <sheetDataSet>
      <sheetData sheetId="0">
        <row r="39">
          <cell r="F39">
            <v>-3380</v>
          </cell>
        </row>
        <row r="40">
          <cell r="F40">
            <v>676</v>
          </cell>
        </row>
        <row r="43">
          <cell r="F43">
            <v>-1301</v>
          </cell>
        </row>
        <row r="44">
          <cell r="F44">
            <v>65</v>
          </cell>
        </row>
        <row r="46">
          <cell r="F46">
            <v>-406021</v>
          </cell>
        </row>
        <row r="47">
          <cell r="F47">
            <v>80275</v>
          </cell>
        </row>
      </sheetData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lıklar"/>
      <sheetName val="Kaynaklar"/>
      <sheetName val="Gelir Tablosu"/>
      <sheetName val="Kapsamlı Gelir Tablosu"/>
      <sheetName val="Özkaynak Değişim Tablosu"/>
      <sheetName val="Nakit Akım Tablosu"/>
      <sheetName val="31 Mart 2020 Mali Tablolar"/>
    </sheetNames>
    <sheetDataSet>
      <sheetData sheetId="0">
        <row r="2">
          <cell r="C2" t="str">
            <v>Cari dönem 
bağımsız denetimden geçmemiş</v>
          </cell>
        </row>
      </sheetData>
      <sheetData sheetId="1">
        <row r="8">
          <cell r="C8">
            <v>3654606</v>
          </cell>
        </row>
      </sheetData>
      <sheetData sheetId="2">
        <row r="6">
          <cell r="C6">
            <v>9366609</v>
          </cell>
        </row>
      </sheetData>
      <sheetData sheetId="3">
        <row r="10">
          <cell r="C10">
            <v>6301</v>
          </cell>
        </row>
        <row r="11">
          <cell r="C11">
            <v>-7775</v>
          </cell>
        </row>
        <row r="14">
          <cell r="C14">
            <v>-1260</v>
          </cell>
        </row>
        <row r="15">
          <cell r="C15">
            <v>389</v>
          </cell>
        </row>
        <row r="18">
          <cell r="C18">
            <v>-225042</v>
          </cell>
        </row>
        <row r="21">
          <cell r="C21">
            <v>45130</v>
          </cell>
        </row>
      </sheetData>
      <sheetData sheetId="4">
        <row r="4">
          <cell r="B4">
            <v>350910</v>
          </cell>
        </row>
      </sheetData>
      <sheetData sheetId="5">
        <row r="6">
          <cell r="C6">
            <v>629429</v>
          </cell>
        </row>
      </sheetData>
      <sheetData sheetId="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SRK WORD Karşılaştırma"/>
      <sheetName val="instructions"/>
      <sheetName val="FORMSRK WORD PRINT"/>
      <sheetName val="Gelir Tablosu"/>
      <sheetName val="FORMSRK WORD"/>
      <sheetName val="FORMSRK (2)"/>
      <sheetName val="FORMSRK"/>
      <sheetName val="ums"/>
      <sheetName val="kanuni"/>
      <sheetName val="İştirak"/>
      <sheetName val="0184 mar"/>
      <sheetName val="swap"/>
      <sheetName val="0374 diğer"/>
      <sheetName val="0373 diğer"/>
      <sheetName val="restated yeni"/>
      <sheetName val="DTA Hesabın Kırılımı"/>
      <sheetName val="Ertelenen Vergi Walk"/>
    </sheetNames>
    <sheetDataSet>
      <sheetData sheetId="0"/>
      <sheetData sheetId="1"/>
      <sheetData sheetId="2"/>
      <sheetData sheetId="3">
        <row r="9">
          <cell r="D9">
            <v>26786744</v>
          </cell>
          <cell r="E9">
            <v>10532602</v>
          </cell>
        </row>
        <row r="10">
          <cell r="D10">
            <v>-23201463</v>
          </cell>
          <cell r="E10">
            <v>-9015394</v>
          </cell>
        </row>
        <row r="14">
          <cell r="D14">
            <v>-441659</v>
          </cell>
          <cell r="E14">
            <v>-232435</v>
          </cell>
        </row>
        <row r="15">
          <cell r="D15">
            <v>-309260</v>
          </cell>
          <cell r="E15">
            <v>-139213</v>
          </cell>
        </row>
        <row r="16">
          <cell r="D16">
            <v>-274316</v>
          </cell>
          <cell r="E16">
            <v>-144797</v>
          </cell>
        </row>
        <row r="17">
          <cell r="D17">
            <v>601796</v>
          </cell>
          <cell r="E17">
            <v>220536</v>
          </cell>
        </row>
        <row r="18">
          <cell r="D18">
            <v>-359602</v>
          </cell>
          <cell r="E18">
            <v>-139715</v>
          </cell>
        </row>
        <row r="22">
          <cell r="D22">
            <v>2464</v>
          </cell>
          <cell r="E22">
            <v>0</v>
          </cell>
        </row>
        <row r="23">
          <cell r="D23">
            <v>-1466</v>
          </cell>
          <cell r="E23">
            <v>-1466</v>
          </cell>
        </row>
        <row r="24">
          <cell r="D24">
            <v>0</v>
          </cell>
          <cell r="E24">
            <v>0</v>
          </cell>
        </row>
        <row r="28">
          <cell r="D28">
            <v>1279414</v>
          </cell>
          <cell r="E28">
            <v>508840</v>
          </cell>
        </row>
        <row r="29">
          <cell r="D29">
            <v>-1290127</v>
          </cell>
          <cell r="E29">
            <v>-613612</v>
          </cell>
        </row>
        <row r="34">
          <cell r="D34">
            <v>-25928.838206141954</v>
          </cell>
          <cell r="E34">
            <v>-13028.239141584345</v>
          </cell>
        </row>
        <row r="35">
          <cell r="D35">
            <v>51980.838206141954</v>
          </cell>
          <cell r="E35">
            <v>36885.239141584345</v>
          </cell>
        </row>
      </sheetData>
      <sheetData sheetId="4">
        <row r="13">
          <cell r="C13">
            <v>5033590</v>
          </cell>
        </row>
        <row r="15">
          <cell r="C15">
            <v>4130583</v>
          </cell>
        </row>
        <row r="16">
          <cell r="C16">
            <v>1487380</v>
          </cell>
        </row>
        <row r="18">
          <cell r="C18">
            <v>6477</v>
          </cell>
        </row>
        <row r="19">
          <cell r="C19">
            <v>4623782</v>
          </cell>
        </row>
        <row r="20">
          <cell r="C20">
            <v>396075</v>
          </cell>
        </row>
        <row r="21">
          <cell r="C21">
            <v>498173</v>
          </cell>
        </row>
        <row r="22">
          <cell r="C22">
            <v>2875</v>
          </cell>
        </row>
        <row r="25">
          <cell r="C25">
            <v>75002</v>
          </cell>
        </row>
        <row r="27">
          <cell r="C27">
            <v>4521</v>
          </cell>
        </row>
        <row r="28">
          <cell r="C28">
            <v>39087</v>
          </cell>
        </row>
        <row r="29">
          <cell r="C29">
            <v>4438241</v>
          </cell>
        </row>
        <row r="30">
          <cell r="C30">
            <v>1047703</v>
          </cell>
        </row>
        <row r="31">
          <cell r="C31">
            <v>688367</v>
          </cell>
        </row>
        <row r="32">
          <cell r="C32">
            <v>1176542</v>
          </cell>
        </row>
        <row r="33">
          <cell r="C33">
            <v>0</v>
          </cell>
        </row>
        <row r="34">
          <cell r="C34">
            <v>7334</v>
          </cell>
        </row>
        <row r="46">
          <cell r="C46">
            <v>40898</v>
          </cell>
        </row>
        <row r="48">
          <cell r="C48">
            <v>2535715</v>
          </cell>
        </row>
        <row r="50">
          <cell r="C50">
            <v>2553783</v>
          </cell>
        </row>
        <row r="52">
          <cell r="C52">
            <v>2200336</v>
          </cell>
        </row>
        <row r="53">
          <cell r="C53">
            <v>4038923</v>
          </cell>
        </row>
        <row r="55">
          <cell r="C55">
            <v>5511</v>
          </cell>
        </row>
        <row r="56">
          <cell r="C56">
            <v>145214</v>
          </cell>
        </row>
        <row r="57">
          <cell r="C57">
            <v>55139</v>
          </cell>
        </row>
        <row r="58">
          <cell r="C58">
            <v>219655</v>
          </cell>
        </row>
        <row r="60">
          <cell r="C60">
            <v>207211</v>
          </cell>
        </row>
        <row r="65">
          <cell r="C65">
            <v>52784</v>
          </cell>
        </row>
        <row r="67">
          <cell r="C67">
            <v>3831912</v>
          </cell>
        </row>
        <row r="70">
          <cell r="C70">
            <v>426597</v>
          </cell>
        </row>
        <row r="71">
          <cell r="C71">
            <v>312232</v>
          </cell>
        </row>
        <row r="73">
          <cell r="C73">
            <v>35173</v>
          </cell>
        </row>
        <row r="74">
          <cell r="C74">
            <v>17835</v>
          </cell>
        </row>
        <row r="75">
          <cell r="C75">
            <v>1061</v>
          </cell>
        </row>
        <row r="80">
          <cell r="C80">
            <v>350910</v>
          </cell>
        </row>
        <row r="81">
          <cell r="C81">
            <v>27920</v>
          </cell>
        </row>
        <row r="82">
          <cell r="C82">
            <v>8</v>
          </cell>
        </row>
        <row r="84">
          <cell r="C84">
            <v>36204</v>
          </cell>
        </row>
        <row r="85">
          <cell r="C85">
            <v>-1788386</v>
          </cell>
        </row>
        <row r="87">
          <cell r="C87">
            <v>-31573</v>
          </cell>
        </row>
        <row r="88">
          <cell r="C88">
            <v>634023</v>
          </cell>
        </row>
        <row r="89">
          <cell r="C89">
            <v>4928070</v>
          </cell>
        </row>
        <row r="90">
          <cell r="C90">
            <v>2818577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SRK WORD Karşılaştırma"/>
      <sheetName val="instructions"/>
      <sheetName val="FORMSRK WORD PRINT"/>
      <sheetName val="Gelir Tablosu"/>
      <sheetName val="FORMSRK WORD"/>
      <sheetName val="FORMSRK (2)"/>
      <sheetName val="FORMSRK"/>
      <sheetName val="ums"/>
      <sheetName val="kanuni"/>
      <sheetName val="İştirak"/>
      <sheetName val="0184 mar"/>
      <sheetName val="swap"/>
      <sheetName val="0374 diğer"/>
      <sheetName val="0373 diğer"/>
      <sheetName val="restated yeni"/>
      <sheetName val="DTA Hesabın Kırılımı"/>
      <sheetName val="Ertelenen Vergi Walk"/>
    </sheetNames>
    <sheetDataSet>
      <sheetData sheetId="0"/>
      <sheetData sheetId="1"/>
      <sheetData sheetId="2"/>
      <sheetData sheetId="3"/>
      <sheetData sheetId="4">
        <row r="13">
          <cell r="C13">
            <v>8124073</v>
          </cell>
        </row>
        <row r="15">
          <cell r="C15">
            <v>3207939</v>
          </cell>
        </row>
        <row r="16">
          <cell r="C16">
            <v>2546243</v>
          </cell>
        </row>
        <row r="18">
          <cell r="C18">
            <v>1457</v>
          </cell>
        </row>
        <row r="19">
          <cell r="C19">
            <v>2449043</v>
          </cell>
        </row>
        <row r="20">
          <cell r="C20">
            <v>221872</v>
          </cell>
        </row>
        <row r="21">
          <cell r="C21">
            <v>1053895</v>
          </cell>
        </row>
        <row r="25">
          <cell r="C25">
            <v>68919</v>
          </cell>
        </row>
        <row r="27">
          <cell r="C27">
            <v>3950</v>
          </cell>
        </row>
        <row r="28">
          <cell r="C28">
            <v>44767</v>
          </cell>
        </row>
        <row r="29">
          <cell r="C29">
            <v>4403373</v>
          </cell>
        </row>
        <row r="30">
          <cell r="C30">
            <v>904839</v>
          </cell>
        </row>
        <row r="31">
          <cell r="C31">
            <v>359729</v>
          </cell>
        </row>
        <row r="32">
          <cell r="C32">
            <v>954246</v>
          </cell>
        </row>
        <row r="33">
          <cell r="C33">
            <v>0</v>
          </cell>
        </row>
        <row r="34">
          <cell r="C34">
            <v>4834</v>
          </cell>
        </row>
        <row r="46">
          <cell r="C46">
            <v>31228</v>
          </cell>
        </row>
        <row r="48">
          <cell r="C48">
            <v>2240949</v>
          </cell>
        </row>
        <row r="50">
          <cell r="C50">
            <v>1660704</v>
          </cell>
        </row>
        <row r="52">
          <cell r="C52">
            <v>1178339</v>
          </cell>
        </row>
        <row r="53">
          <cell r="C53">
            <v>6569454</v>
          </cell>
        </row>
        <row r="55">
          <cell r="C55">
            <v>34350</v>
          </cell>
        </row>
        <row r="56">
          <cell r="C56">
            <v>141846</v>
          </cell>
        </row>
        <row r="57">
          <cell r="C57">
            <v>43037</v>
          </cell>
        </row>
        <row r="58">
          <cell r="C58">
            <v>273245</v>
          </cell>
        </row>
        <row r="60">
          <cell r="C60">
            <v>290077</v>
          </cell>
        </row>
        <row r="61">
          <cell r="C61">
            <v>17552</v>
          </cell>
        </row>
        <row r="65">
          <cell r="C65">
            <v>51478</v>
          </cell>
        </row>
        <row r="67">
          <cell r="C67">
            <v>4096515</v>
          </cell>
        </row>
        <row r="70">
          <cell r="C70">
            <v>361058</v>
          </cell>
        </row>
        <row r="71">
          <cell r="C71">
            <v>273453</v>
          </cell>
        </row>
        <row r="73">
          <cell r="C73">
            <v>22040</v>
          </cell>
        </row>
        <row r="74">
          <cell r="C74">
            <v>18699</v>
          </cell>
        </row>
        <row r="75">
          <cell r="C75">
            <v>1253</v>
          </cell>
        </row>
        <row r="80">
          <cell r="C80">
            <v>350910</v>
          </cell>
        </row>
        <row r="81">
          <cell r="C81">
            <v>27920</v>
          </cell>
        </row>
        <row r="82">
          <cell r="C82">
            <v>8</v>
          </cell>
        </row>
        <row r="84">
          <cell r="C84">
            <v>41600</v>
          </cell>
        </row>
        <row r="85">
          <cell r="C85">
            <v>-1431512</v>
          </cell>
        </row>
        <row r="87">
          <cell r="C87">
            <v>-18359</v>
          </cell>
        </row>
        <row r="88">
          <cell r="C88">
            <v>410493</v>
          </cell>
        </row>
        <row r="89">
          <cell r="C89">
            <v>3467929</v>
          </cell>
        </row>
        <row r="90">
          <cell r="C90">
            <v>4194913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KAPSAMLI GELİR JUN_21"/>
    </sheetNames>
    <sheetDataSet>
      <sheetData sheetId="0">
        <row r="39">
          <cell r="F39">
            <v>-16517</v>
          </cell>
        </row>
        <row r="40">
          <cell r="F40">
            <v>3303</v>
          </cell>
        </row>
        <row r="43">
          <cell r="F43">
            <v>-5680</v>
          </cell>
        </row>
        <row r="44">
          <cell r="F44">
            <v>284</v>
          </cell>
        </row>
        <row r="46">
          <cell r="F46">
            <v>-459002</v>
          </cell>
        </row>
        <row r="47">
          <cell r="F47">
            <v>102128</v>
          </cell>
        </row>
      </sheetData>
      <sheetData sheetId="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lıklar"/>
      <sheetName val="Kaynaklar"/>
      <sheetName val="Gelir Tablosu"/>
      <sheetName val="Kapsamlı Gelir Tablosu"/>
      <sheetName val="Özkaynak Değişim Tablosu"/>
      <sheetName val="Nakit Akım Tablosu"/>
    </sheetNames>
    <sheetDataSet>
      <sheetData sheetId="0"/>
      <sheetData sheetId="1"/>
      <sheetData sheetId="2"/>
      <sheetData sheetId="3">
        <row r="10">
          <cell r="C10">
            <v>4061</v>
          </cell>
        </row>
        <row r="11">
          <cell r="C11">
            <v>6257</v>
          </cell>
        </row>
        <row r="14">
          <cell r="C14">
            <v>-812</v>
          </cell>
        </row>
        <row r="15">
          <cell r="C15">
            <v>-313</v>
          </cell>
        </row>
        <row r="18">
          <cell r="C18">
            <v>-375104</v>
          </cell>
        </row>
        <row r="21">
          <cell r="C21">
            <v>72598</v>
          </cell>
        </row>
      </sheetData>
      <sheetData sheetId="4"/>
      <sheetData sheetId="5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Özs. Hareket Tab"/>
      <sheetName val="Sheet1"/>
      <sheetName val="Temettü Maddeleri"/>
    </sheetNames>
    <sheetDataSet>
      <sheetData sheetId="0">
        <row r="7">
          <cell r="C7">
            <v>350910</v>
          </cell>
          <cell r="D7">
            <v>27920</v>
          </cell>
          <cell r="E7">
            <v>8</v>
          </cell>
          <cell r="F7">
            <v>20309</v>
          </cell>
          <cell r="G7">
            <v>-705427</v>
          </cell>
          <cell r="H7">
            <v>-2060</v>
          </cell>
          <cell r="I7">
            <v>302764</v>
          </cell>
          <cell r="J7">
            <v>2711013</v>
          </cell>
          <cell r="K7">
            <v>1959484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909437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-1236</v>
          </cell>
          <cell r="G10">
            <v>-325746</v>
          </cell>
          <cell r="H10">
            <v>-2704</v>
          </cell>
          <cell r="I10">
            <v>0</v>
          </cell>
          <cell r="J10">
            <v>0</v>
          </cell>
          <cell r="K10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107729</v>
          </cell>
          <cell r="J14">
            <v>1851755</v>
          </cell>
          <cell r="K14">
            <v>-1959484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-1094839</v>
          </cell>
          <cell r="K15">
            <v>0</v>
          </cell>
        </row>
        <row r="19">
          <cell r="C19">
            <v>350910</v>
          </cell>
          <cell r="D19">
            <v>27920</v>
          </cell>
          <cell r="E19">
            <v>8</v>
          </cell>
          <cell r="F19">
            <v>41600</v>
          </cell>
          <cell r="G19">
            <v>-1431512</v>
          </cell>
          <cell r="H19">
            <v>-18359</v>
          </cell>
          <cell r="I19">
            <v>410493</v>
          </cell>
          <cell r="J19">
            <v>3467929</v>
          </cell>
          <cell r="K19">
            <v>4194913</v>
          </cell>
        </row>
        <row r="20">
          <cell r="J20">
            <v>-258400</v>
          </cell>
          <cell r="L20">
            <v>-258400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2818577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-5396</v>
          </cell>
          <cell r="G22">
            <v>-356874</v>
          </cell>
          <cell r="H22">
            <v>-13214</v>
          </cell>
          <cell r="I22">
            <v>0</v>
          </cell>
          <cell r="J22">
            <v>0</v>
          </cell>
          <cell r="K22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223530</v>
          </cell>
          <cell r="J26">
            <v>3971383</v>
          </cell>
          <cell r="K26">
            <v>-4194913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-2252842</v>
          </cell>
          <cell r="K27">
            <v>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O35"/>
  <sheetViews>
    <sheetView showGridLines="0" tabSelected="1" view="pageBreakPreview" zoomScaleNormal="100" zoomScaleSheetLayoutView="100" workbookViewId="0">
      <selection activeCell="I19" sqref="I19"/>
    </sheetView>
  </sheetViews>
  <sheetFormatPr defaultColWidth="9.140625" defaultRowHeight="12"/>
  <cols>
    <col min="1" max="1" width="50" style="5" customWidth="1"/>
    <col min="2" max="2" width="11" style="5" customWidth="1"/>
    <col min="3" max="3" width="21.42578125" style="5" customWidth="1"/>
    <col min="4" max="4" width="20.140625" style="5" customWidth="1"/>
    <col min="5" max="6" width="12.42578125" style="181" bestFit="1" customWidth="1"/>
    <col min="7" max="7" width="5.42578125" style="5" bestFit="1" customWidth="1"/>
    <col min="8" max="8" width="32.42578125" style="5" bestFit="1" customWidth="1"/>
    <col min="9" max="9" width="2.7109375" style="5" bestFit="1" customWidth="1"/>
    <col min="10" max="10" width="14" style="5" bestFit="1" customWidth="1"/>
    <col min="11" max="11" width="12.42578125" style="5" bestFit="1" customWidth="1"/>
    <col min="12" max="16384" width="9.140625" style="5"/>
  </cols>
  <sheetData>
    <row r="1" spans="1:15" ht="23.45" customHeight="1">
      <c r="A1" s="222" t="s">
        <v>163</v>
      </c>
      <c r="B1" s="222"/>
      <c r="C1" s="222"/>
      <c r="D1" s="222"/>
    </row>
    <row r="2" spans="1:15" ht="39" customHeight="1">
      <c r="A2" s="89"/>
      <c r="B2" s="204"/>
      <c r="C2" s="205" t="s">
        <v>149</v>
      </c>
      <c r="D2" s="205" t="s">
        <v>147</v>
      </c>
    </row>
    <row r="3" spans="1:15">
      <c r="A3" s="206" t="s">
        <v>123</v>
      </c>
      <c r="B3" s="207" t="s">
        <v>59</v>
      </c>
      <c r="C3" s="208">
        <v>44377</v>
      </c>
      <c r="D3" s="208">
        <v>44196</v>
      </c>
    </row>
    <row r="4" spans="1:15" ht="26.25" customHeight="1">
      <c r="A4" s="90" t="s">
        <v>6</v>
      </c>
      <c r="B4" s="214"/>
      <c r="C4" s="215"/>
      <c r="D4" s="215"/>
      <c r="E4" s="181" t="s">
        <v>139</v>
      </c>
      <c r="F4" s="181" t="s">
        <v>139</v>
      </c>
      <c r="G4" s="163"/>
      <c r="H4" s="164"/>
      <c r="I4" s="163"/>
      <c r="J4" s="163"/>
      <c r="K4" s="163"/>
      <c r="L4" s="163"/>
    </row>
    <row r="5" spans="1:15" ht="21.75" customHeight="1">
      <c r="A5" s="91" t="s">
        <v>1</v>
      </c>
      <c r="B5" s="92"/>
      <c r="C5" s="93">
        <f>SUM(C7:C18)</f>
        <v>16178935</v>
      </c>
      <c r="D5" s="93">
        <f>SUM(D7:D18)</f>
        <v>17604522</v>
      </c>
      <c r="E5" s="181">
        <f>+C5-[11]Assets!C5</f>
        <v>0</v>
      </c>
      <c r="F5" s="181">
        <f>+D5-[11]Assets!D5</f>
        <v>0</v>
      </c>
      <c r="G5" s="163"/>
      <c r="H5" s="164"/>
      <c r="I5" s="163"/>
      <c r="J5" s="163"/>
      <c r="K5" s="163"/>
      <c r="L5" s="163"/>
    </row>
    <row r="6" spans="1:15" ht="12.75">
      <c r="A6" s="94"/>
      <c r="B6" s="95"/>
      <c r="C6" s="96"/>
      <c r="D6" s="1"/>
      <c r="G6" s="163"/>
      <c r="H6" s="164"/>
      <c r="I6" s="163"/>
      <c r="J6" s="216"/>
      <c r="K6" s="216"/>
      <c r="L6" s="163"/>
      <c r="O6" s="4"/>
    </row>
    <row r="7" spans="1:15" ht="15" customHeight="1">
      <c r="A7" s="94" t="s">
        <v>24</v>
      </c>
      <c r="B7" s="95">
        <v>4</v>
      </c>
      <c r="C7" s="1">
        <f>+'[5]FORMSRK WORD'!$C$13</f>
        <v>5033590</v>
      </c>
      <c r="D7" s="1">
        <f>+'[6]FORMSRK WORD'!$C$13</f>
        <v>8124073</v>
      </c>
      <c r="G7" s="163"/>
      <c r="H7" s="164"/>
      <c r="I7" s="163"/>
      <c r="J7" s="163"/>
      <c r="K7" s="163"/>
      <c r="L7" s="163"/>
      <c r="O7" s="4"/>
    </row>
    <row r="8" spans="1:15" ht="15" customHeight="1">
      <c r="A8" s="94" t="s">
        <v>7</v>
      </c>
      <c r="B8" s="95"/>
      <c r="C8" s="1"/>
      <c r="D8" s="95"/>
      <c r="G8" s="163"/>
      <c r="H8" s="217"/>
      <c r="I8" s="217"/>
      <c r="J8" s="165"/>
      <c r="K8" s="165"/>
      <c r="L8" s="163"/>
      <c r="O8" s="4"/>
    </row>
    <row r="9" spans="1:15" ht="15" customHeight="1">
      <c r="A9" s="94" t="s">
        <v>25</v>
      </c>
      <c r="B9" s="95">
        <v>26</v>
      </c>
      <c r="C9" s="1">
        <f>+'[5]FORMSRK WORD'!$C$15</f>
        <v>4130583</v>
      </c>
      <c r="D9" s="1">
        <f>+'[6]FORMSRK WORD'!$C$15</f>
        <v>3207939</v>
      </c>
      <c r="G9" s="163"/>
      <c r="H9" s="217"/>
      <c r="I9" s="163"/>
      <c r="J9" s="163"/>
      <c r="K9" s="163"/>
      <c r="L9" s="163"/>
      <c r="O9" s="4"/>
    </row>
    <row r="10" spans="1:15" ht="15" customHeight="1">
      <c r="A10" s="94" t="s">
        <v>38</v>
      </c>
      <c r="B10" s="95">
        <v>7</v>
      </c>
      <c r="C10" s="1">
        <f>+'[5]FORMSRK WORD'!$C$16</f>
        <v>1487380</v>
      </c>
      <c r="D10" s="1">
        <f>+'[6]FORMSRK WORD'!$C$16</f>
        <v>2546243</v>
      </c>
      <c r="G10" s="163"/>
      <c r="H10" s="217"/>
      <c r="I10" s="217"/>
      <c r="J10" s="165"/>
      <c r="K10" s="165"/>
      <c r="L10" s="163"/>
      <c r="O10" s="4"/>
    </row>
    <row r="11" spans="1:15" ht="15" customHeight="1">
      <c r="A11" s="94" t="s">
        <v>8</v>
      </c>
      <c r="B11" s="95"/>
      <c r="C11" s="1"/>
      <c r="D11" s="95"/>
      <c r="G11" s="163"/>
      <c r="H11" s="217"/>
      <c r="I11" s="217"/>
      <c r="J11" s="165"/>
      <c r="K11" s="165"/>
      <c r="L11" s="163"/>
      <c r="O11" s="4"/>
    </row>
    <row r="12" spans="1:15" ht="15" customHeight="1">
      <c r="A12" s="94" t="s">
        <v>60</v>
      </c>
      <c r="B12" s="95">
        <v>8</v>
      </c>
      <c r="C12" s="1">
        <f>+'[5]FORMSRK WORD'!$C$18</f>
        <v>6477</v>
      </c>
      <c r="D12" s="1">
        <f>+'[6]FORMSRK WORD'!$C$18</f>
        <v>1457</v>
      </c>
      <c r="G12" s="163"/>
      <c r="H12" s="217"/>
      <c r="I12" s="163"/>
      <c r="J12" s="163"/>
      <c r="K12" s="163"/>
      <c r="L12" s="163"/>
      <c r="O12" s="4"/>
    </row>
    <row r="13" spans="1:15" ht="15" customHeight="1">
      <c r="A13" s="94" t="s">
        <v>9</v>
      </c>
      <c r="B13" s="95">
        <v>9</v>
      </c>
      <c r="C13" s="1">
        <f>+'[5]FORMSRK WORD'!$C$19</f>
        <v>4623782</v>
      </c>
      <c r="D13" s="1">
        <f>+'[6]FORMSRK WORD'!$C$19</f>
        <v>2449043</v>
      </c>
      <c r="G13" s="163"/>
      <c r="H13" s="217"/>
      <c r="I13" s="217"/>
      <c r="J13" s="165"/>
      <c r="K13" s="217"/>
      <c r="L13" s="163"/>
      <c r="O13" s="4"/>
    </row>
    <row r="14" spans="1:15" ht="15" customHeight="1">
      <c r="A14" s="94" t="s">
        <v>39</v>
      </c>
      <c r="B14" s="95">
        <v>12</v>
      </c>
      <c r="C14" s="1">
        <f>+'[5]FORMSRK WORD'!$C$20</f>
        <v>396075</v>
      </c>
      <c r="D14" s="1">
        <f>+'[6]FORMSRK WORD'!$C$20</f>
        <v>221872</v>
      </c>
      <c r="G14" s="163"/>
      <c r="H14" s="217"/>
      <c r="I14" s="217"/>
      <c r="J14" s="165"/>
      <c r="K14" s="165"/>
      <c r="L14" s="163"/>
      <c r="O14" s="4"/>
    </row>
    <row r="15" spans="1:15" ht="12.75">
      <c r="A15" s="94" t="s">
        <v>0</v>
      </c>
      <c r="B15" s="95">
        <v>16</v>
      </c>
      <c r="C15" s="1">
        <f>+'[5]FORMSRK WORD'!$C$21</f>
        <v>498173</v>
      </c>
      <c r="D15" s="1">
        <f>+'[6]FORMSRK WORD'!$C$21</f>
        <v>1053895</v>
      </c>
      <c r="G15" s="163"/>
      <c r="H15" s="217"/>
      <c r="I15" s="217"/>
      <c r="J15" s="165"/>
      <c r="K15" s="165"/>
      <c r="L15" s="163"/>
      <c r="O15" s="4"/>
    </row>
    <row r="16" spans="1:15" ht="12.75" hidden="1">
      <c r="A16" s="5" t="s">
        <v>74</v>
      </c>
      <c r="B16" s="5">
        <v>24</v>
      </c>
      <c r="C16" s="1" t="s">
        <v>122</v>
      </c>
      <c r="D16" s="1" t="s">
        <v>122</v>
      </c>
      <c r="G16" s="163"/>
      <c r="H16" s="217"/>
      <c r="I16" s="217"/>
      <c r="J16" s="165"/>
      <c r="K16" s="165"/>
      <c r="L16" s="163"/>
      <c r="O16" s="4"/>
    </row>
    <row r="17" spans="1:15" ht="12.75">
      <c r="A17" s="5" t="s">
        <v>74</v>
      </c>
      <c r="B17" s="5">
        <v>24</v>
      </c>
      <c r="C17" s="1">
        <f>+'[5]FORMSRK WORD'!$C$22</f>
        <v>2875</v>
      </c>
      <c r="D17" s="1" t="s">
        <v>122</v>
      </c>
      <c r="G17" s="163"/>
      <c r="H17" s="217"/>
      <c r="I17" s="217"/>
      <c r="J17" s="165"/>
      <c r="K17" s="165"/>
      <c r="L17" s="163"/>
      <c r="O17" s="4"/>
    </row>
    <row r="18" spans="1:15" ht="12.75" hidden="1">
      <c r="A18" s="5" t="s">
        <v>128</v>
      </c>
      <c r="B18" s="5">
        <v>28</v>
      </c>
      <c r="C18" s="218" t="s">
        <v>122</v>
      </c>
      <c r="D18" s="1" t="s">
        <v>122</v>
      </c>
      <c r="G18" s="163"/>
      <c r="H18" s="217"/>
      <c r="I18" s="217"/>
      <c r="J18" s="165"/>
      <c r="K18" s="165"/>
      <c r="L18" s="163"/>
      <c r="O18" s="4"/>
    </row>
    <row r="19" spans="1:15" ht="12.75">
      <c r="A19" s="97"/>
      <c r="B19" s="166"/>
      <c r="C19" s="53"/>
      <c r="D19" s="54"/>
      <c r="E19" s="181" t="s">
        <v>139</v>
      </c>
      <c r="F19" s="181" t="s">
        <v>139</v>
      </c>
      <c r="G19" s="163"/>
      <c r="H19" s="217"/>
      <c r="I19" s="163"/>
      <c r="J19" s="163"/>
      <c r="K19" s="163"/>
      <c r="L19" s="163"/>
      <c r="O19" s="4"/>
    </row>
    <row r="20" spans="1:15" ht="21.75" customHeight="1">
      <c r="A20" s="91" t="s">
        <v>2</v>
      </c>
      <c r="B20" s="92"/>
      <c r="C20" s="93">
        <f>SUM(C22:C31)</f>
        <v>7476797</v>
      </c>
      <c r="D20" s="93">
        <f>SUM(D22:D31)</f>
        <v>6744657</v>
      </c>
      <c r="E20" s="181">
        <f>+C20-[11]Assets!C20</f>
        <v>0</v>
      </c>
      <c r="F20" s="181">
        <f>+D20-[11]Assets!D20</f>
        <v>0</v>
      </c>
      <c r="G20" s="163"/>
      <c r="H20" s="164"/>
      <c r="I20" s="163"/>
      <c r="J20" s="216"/>
      <c r="K20" s="216"/>
      <c r="L20" s="163"/>
      <c r="O20" s="4"/>
    </row>
    <row r="21" spans="1:15" ht="15" customHeight="1">
      <c r="A21" s="94"/>
      <c r="B21" s="95"/>
      <c r="C21" s="55"/>
      <c r="D21" s="56"/>
      <c r="G21" s="163"/>
      <c r="H21" s="217"/>
      <c r="I21" s="163"/>
      <c r="J21" s="163"/>
      <c r="K21" s="163"/>
      <c r="L21" s="163"/>
      <c r="O21" s="4"/>
    </row>
    <row r="22" spans="1:15" ht="15" customHeight="1">
      <c r="A22" s="94" t="s">
        <v>10</v>
      </c>
      <c r="B22" s="5">
        <v>5</v>
      </c>
      <c r="C22" s="1">
        <f>+'[5]FORMSRK WORD'!$C$28</f>
        <v>39087</v>
      </c>
      <c r="D22" s="1">
        <f>+'[6]FORMSRK WORD'!$C$28</f>
        <v>44767</v>
      </c>
      <c r="G22" s="163"/>
      <c r="H22" s="217"/>
      <c r="I22" s="217"/>
      <c r="J22" s="165"/>
      <c r="K22" s="165"/>
      <c r="L22" s="163"/>
      <c r="O22" s="4"/>
    </row>
    <row r="23" spans="1:15" ht="15" customHeight="1">
      <c r="A23" s="94" t="s">
        <v>7</v>
      </c>
      <c r="C23" s="1"/>
      <c r="G23" s="163"/>
      <c r="H23" s="217"/>
      <c r="I23" s="163"/>
      <c r="J23" s="163"/>
      <c r="K23" s="163"/>
      <c r="L23" s="163"/>
      <c r="O23" s="4"/>
    </row>
    <row r="24" spans="1:15" ht="15" customHeight="1">
      <c r="A24" s="94" t="s">
        <v>38</v>
      </c>
      <c r="B24" s="5">
        <v>7</v>
      </c>
      <c r="C24" s="1">
        <f>+'[5]FORMSRK WORD'!$C$27</f>
        <v>4521</v>
      </c>
      <c r="D24" s="1">
        <f>+'[6]FORMSRK WORD'!$C$27</f>
        <v>3950</v>
      </c>
      <c r="G24" s="163"/>
      <c r="H24" s="217"/>
      <c r="I24" s="217"/>
      <c r="J24" s="165"/>
      <c r="K24" s="165"/>
      <c r="L24" s="163"/>
      <c r="O24" s="4"/>
    </row>
    <row r="25" spans="1:15" ht="15" customHeight="1">
      <c r="A25" s="94" t="s">
        <v>11</v>
      </c>
      <c r="B25" s="5">
        <v>10</v>
      </c>
      <c r="C25" s="1">
        <f>+'[5]FORMSRK WORD'!$C$29</f>
        <v>4438241</v>
      </c>
      <c r="D25" s="1">
        <f>+'[6]FORMSRK WORD'!$C$29</f>
        <v>4403373</v>
      </c>
      <c r="G25" s="163"/>
      <c r="H25" s="217"/>
      <c r="I25" s="217"/>
      <c r="J25" s="165"/>
      <c r="K25" s="165"/>
      <c r="L25" s="163"/>
      <c r="O25" s="4"/>
    </row>
    <row r="26" spans="1:15" ht="15" customHeight="1">
      <c r="A26" s="94" t="s">
        <v>26</v>
      </c>
      <c r="B26" s="5">
        <v>11</v>
      </c>
      <c r="C26" s="1">
        <f>+'[5]FORMSRK WORD'!$C$30</f>
        <v>1047703</v>
      </c>
      <c r="D26" s="1">
        <f>+'[6]FORMSRK WORD'!$C$30</f>
        <v>904839</v>
      </c>
      <c r="G26" s="163"/>
      <c r="H26" s="217"/>
      <c r="I26" s="217"/>
      <c r="J26" s="165"/>
      <c r="K26" s="165"/>
      <c r="L26" s="163"/>
      <c r="O26" s="4"/>
    </row>
    <row r="27" spans="1:15" ht="15" customHeight="1">
      <c r="A27" s="94" t="s">
        <v>164</v>
      </c>
      <c r="B27" s="95">
        <v>32</v>
      </c>
      <c r="C27" s="1">
        <f>+'[5]FORMSRK WORD'!$C$25</f>
        <v>75002</v>
      </c>
      <c r="D27" s="1">
        <f>+'[6]FORMSRK WORD'!$C$25</f>
        <v>68919</v>
      </c>
      <c r="G27" s="163"/>
      <c r="H27" s="217"/>
      <c r="I27" s="163"/>
      <c r="J27" s="163"/>
      <c r="K27" s="163"/>
      <c r="L27" s="163"/>
      <c r="O27" s="4"/>
    </row>
    <row r="28" spans="1:15" ht="15" customHeight="1">
      <c r="A28" s="94" t="s">
        <v>39</v>
      </c>
      <c r="B28" s="5">
        <v>12</v>
      </c>
      <c r="C28" s="1">
        <f>+'[5]FORMSRK WORD'!$C$31</f>
        <v>688367</v>
      </c>
      <c r="D28" s="1">
        <f>+'[6]FORMSRK WORD'!$C$31</f>
        <v>359729</v>
      </c>
      <c r="G28" s="163"/>
      <c r="H28" s="217"/>
      <c r="I28" s="217"/>
      <c r="J28" s="165"/>
      <c r="K28" s="165"/>
      <c r="L28" s="163"/>
      <c r="O28" s="4"/>
    </row>
    <row r="29" spans="1:15" ht="15" customHeight="1">
      <c r="A29" s="94" t="s">
        <v>70</v>
      </c>
      <c r="B29" s="5">
        <v>24</v>
      </c>
      <c r="C29" s="1">
        <f>+'[5]FORMSRK WORD'!$C$32</f>
        <v>1176542</v>
      </c>
      <c r="D29" s="1">
        <f>+'[6]FORMSRK WORD'!$C$32</f>
        <v>954246</v>
      </c>
      <c r="G29" s="163"/>
      <c r="H29" s="217"/>
      <c r="I29" s="217"/>
      <c r="J29" s="165"/>
      <c r="K29" s="165"/>
      <c r="L29" s="165"/>
      <c r="O29" s="4"/>
    </row>
    <row r="30" spans="1:15" ht="15" hidden="1" customHeight="1">
      <c r="A30" s="94" t="s">
        <v>141</v>
      </c>
      <c r="B30" s="5">
        <v>32</v>
      </c>
      <c r="C30" s="218">
        <f>+'[5]FORMSRK WORD'!$C$33</f>
        <v>0</v>
      </c>
      <c r="D30" s="218">
        <f>+'[6]FORMSRK WORD'!$C$33</f>
        <v>0</v>
      </c>
      <c r="G30" s="163"/>
      <c r="H30" s="217"/>
      <c r="I30" s="217"/>
      <c r="J30" s="165"/>
      <c r="K30" s="165"/>
      <c r="L30" s="165"/>
      <c r="O30" s="4"/>
    </row>
    <row r="31" spans="1:15" ht="15" customHeight="1">
      <c r="A31" s="94" t="s">
        <v>165</v>
      </c>
      <c r="B31" s="5">
        <v>34</v>
      </c>
      <c r="C31" s="1">
        <f>+'[5]FORMSRK WORD'!$C$34</f>
        <v>7334</v>
      </c>
      <c r="D31" s="1">
        <f>+'[6]FORMSRK WORD'!$C$34</f>
        <v>4834</v>
      </c>
      <c r="G31" s="163"/>
      <c r="H31" s="217"/>
      <c r="I31" s="217"/>
      <c r="J31" s="165"/>
      <c r="K31" s="165"/>
      <c r="L31" s="165"/>
      <c r="O31" s="4"/>
    </row>
    <row r="32" spans="1:15" ht="12.75">
      <c r="A32" s="97"/>
      <c r="B32" s="98"/>
      <c r="C32" s="99"/>
      <c r="D32" s="100"/>
      <c r="E32" s="181" t="s">
        <v>139</v>
      </c>
      <c r="F32" s="181" t="s">
        <v>139</v>
      </c>
      <c r="G32" s="163"/>
      <c r="H32" s="217"/>
      <c r="I32" s="163"/>
      <c r="J32" s="163"/>
      <c r="K32" s="163"/>
      <c r="L32" s="163"/>
      <c r="O32" s="4"/>
    </row>
    <row r="33" spans="1:15" ht="22.5" customHeight="1" thickBot="1">
      <c r="A33" s="101" t="s">
        <v>12</v>
      </c>
      <c r="B33" s="102"/>
      <c r="C33" s="103">
        <f>+C5+C20</f>
        <v>23655732</v>
      </c>
      <c r="D33" s="103">
        <f>+D5+D20</f>
        <v>24349179</v>
      </c>
      <c r="E33" s="181">
        <f>+C33-[11]Assets!C33</f>
        <v>0</v>
      </c>
      <c r="F33" s="181">
        <f>+D33-[11]Assets!D33</f>
        <v>0</v>
      </c>
      <c r="G33" s="163"/>
      <c r="H33" s="219"/>
      <c r="I33" s="163"/>
      <c r="J33" s="220"/>
      <c r="K33" s="220"/>
      <c r="L33" s="163"/>
      <c r="O33" s="4"/>
    </row>
    <row r="34" spans="1:15" ht="12.75" thickTop="1">
      <c r="C34" s="4"/>
    </row>
    <row r="35" spans="1:15">
      <c r="C35" s="4"/>
    </row>
  </sheetData>
  <mergeCells count="1">
    <mergeCell ref="A1:D1"/>
  </mergeCells>
  <pageMargins left="0.7" right="0.7" top="0.75" bottom="0.75" header="0.3" footer="0.3"/>
  <pageSetup paperSize="9" scale="8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N59"/>
  <sheetViews>
    <sheetView showGridLines="0" view="pageBreakPreview" topLeftCell="A22" zoomScale="90" zoomScaleNormal="90" zoomScaleSheetLayoutView="90" workbookViewId="0">
      <selection activeCell="I19" sqref="I19"/>
    </sheetView>
  </sheetViews>
  <sheetFormatPr defaultRowHeight="12"/>
  <cols>
    <col min="1" max="1" width="50" style="203" customWidth="1"/>
    <col min="2" max="2" width="11" style="213" customWidth="1"/>
    <col min="3" max="3" width="21" style="213" customWidth="1"/>
    <col min="4" max="4" width="20.42578125" style="213" customWidth="1"/>
    <col min="5" max="5" width="11.42578125" style="181" bestFit="1" customWidth="1"/>
    <col min="6" max="6" width="11.7109375" style="181" bestFit="1" customWidth="1"/>
    <col min="7" max="7" width="13" style="203" customWidth="1"/>
    <col min="8" max="8" width="9.140625" style="203"/>
    <col min="9" max="9" width="42.28515625" style="203" bestFit="1" customWidth="1"/>
    <col min="10" max="10" width="7.85546875" style="203" bestFit="1" customWidth="1"/>
    <col min="11" max="12" width="10.28515625" style="203" bestFit="1" customWidth="1"/>
    <col min="13" max="14" width="10.7109375" style="203" bestFit="1" customWidth="1"/>
    <col min="15" max="241" width="9.140625" style="203"/>
    <col min="242" max="242" width="35.85546875" style="203" bestFit="1" customWidth="1"/>
    <col min="243" max="243" width="11" style="203" customWidth="1"/>
    <col min="244" max="245" width="15" style="203" customWidth="1"/>
    <col min="246" max="497" width="9.140625" style="203"/>
    <col min="498" max="498" width="35.85546875" style="203" bestFit="1" customWidth="1"/>
    <col min="499" max="499" width="11" style="203" customWidth="1"/>
    <col min="500" max="501" width="15" style="203" customWidth="1"/>
    <col min="502" max="753" width="9.140625" style="203"/>
    <col min="754" max="754" width="35.85546875" style="203" bestFit="1" customWidth="1"/>
    <col min="755" max="755" width="11" style="203" customWidth="1"/>
    <col min="756" max="757" width="15" style="203" customWidth="1"/>
    <col min="758" max="1009" width="9.140625" style="203"/>
    <col min="1010" max="1010" width="35.85546875" style="203" bestFit="1" customWidth="1"/>
    <col min="1011" max="1011" width="11" style="203" customWidth="1"/>
    <col min="1012" max="1013" width="15" style="203" customWidth="1"/>
    <col min="1014" max="1265" width="9.140625" style="203"/>
    <col min="1266" max="1266" width="35.85546875" style="203" bestFit="1" customWidth="1"/>
    <col min="1267" max="1267" width="11" style="203" customWidth="1"/>
    <col min="1268" max="1269" width="15" style="203" customWidth="1"/>
    <col min="1270" max="1521" width="9.140625" style="203"/>
    <col min="1522" max="1522" width="35.85546875" style="203" bestFit="1" customWidth="1"/>
    <col min="1523" max="1523" width="11" style="203" customWidth="1"/>
    <col min="1524" max="1525" width="15" style="203" customWidth="1"/>
    <col min="1526" max="1777" width="9.140625" style="203"/>
    <col min="1778" max="1778" width="35.85546875" style="203" bestFit="1" customWidth="1"/>
    <col min="1779" max="1779" width="11" style="203" customWidth="1"/>
    <col min="1780" max="1781" width="15" style="203" customWidth="1"/>
    <col min="1782" max="2033" width="9.140625" style="203"/>
    <col min="2034" max="2034" width="35.85546875" style="203" bestFit="1" customWidth="1"/>
    <col min="2035" max="2035" width="11" style="203" customWidth="1"/>
    <col min="2036" max="2037" width="15" style="203" customWidth="1"/>
    <col min="2038" max="2289" width="9.140625" style="203"/>
    <col min="2290" max="2290" width="35.85546875" style="203" bestFit="1" customWidth="1"/>
    <col min="2291" max="2291" width="11" style="203" customWidth="1"/>
    <col min="2292" max="2293" width="15" style="203" customWidth="1"/>
    <col min="2294" max="2545" width="9.140625" style="203"/>
    <col min="2546" max="2546" width="35.85546875" style="203" bestFit="1" customWidth="1"/>
    <col min="2547" max="2547" width="11" style="203" customWidth="1"/>
    <col min="2548" max="2549" width="15" style="203" customWidth="1"/>
    <col min="2550" max="2801" width="9.140625" style="203"/>
    <col min="2802" max="2802" width="35.85546875" style="203" bestFit="1" customWidth="1"/>
    <col min="2803" max="2803" width="11" style="203" customWidth="1"/>
    <col min="2804" max="2805" width="15" style="203" customWidth="1"/>
    <col min="2806" max="3057" width="9.140625" style="203"/>
    <col min="3058" max="3058" width="35.85546875" style="203" bestFit="1" customWidth="1"/>
    <col min="3059" max="3059" width="11" style="203" customWidth="1"/>
    <col min="3060" max="3061" width="15" style="203" customWidth="1"/>
    <col min="3062" max="3313" width="9.140625" style="203"/>
    <col min="3314" max="3314" width="35.85546875" style="203" bestFit="1" customWidth="1"/>
    <col min="3315" max="3315" width="11" style="203" customWidth="1"/>
    <col min="3316" max="3317" width="15" style="203" customWidth="1"/>
    <col min="3318" max="3569" width="9.140625" style="203"/>
    <col min="3570" max="3570" width="35.85546875" style="203" bestFit="1" customWidth="1"/>
    <col min="3571" max="3571" width="11" style="203" customWidth="1"/>
    <col min="3572" max="3573" width="15" style="203" customWidth="1"/>
    <col min="3574" max="3825" width="9.140625" style="203"/>
    <col min="3826" max="3826" width="35.85546875" style="203" bestFit="1" customWidth="1"/>
    <col min="3827" max="3827" width="11" style="203" customWidth="1"/>
    <col min="3828" max="3829" width="15" style="203" customWidth="1"/>
    <col min="3830" max="4081" width="9.140625" style="203"/>
    <col min="4082" max="4082" width="35.85546875" style="203" bestFit="1" customWidth="1"/>
    <col min="4083" max="4083" width="11" style="203" customWidth="1"/>
    <col min="4084" max="4085" width="15" style="203" customWidth="1"/>
    <col min="4086" max="4337" width="9.140625" style="203"/>
    <col min="4338" max="4338" width="35.85546875" style="203" bestFit="1" customWidth="1"/>
    <col min="4339" max="4339" width="11" style="203" customWidth="1"/>
    <col min="4340" max="4341" width="15" style="203" customWidth="1"/>
    <col min="4342" max="4593" width="9.140625" style="203"/>
    <col min="4594" max="4594" width="35.85546875" style="203" bestFit="1" customWidth="1"/>
    <col min="4595" max="4595" width="11" style="203" customWidth="1"/>
    <col min="4596" max="4597" width="15" style="203" customWidth="1"/>
    <col min="4598" max="4849" width="9.140625" style="203"/>
    <col min="4850" max="4850" width="35.85546875" style="203" bestFit="1" customWidth="1"/>
    <col min="4851" max="4851" width="11" style="203" customWidth="1"/>
    <col min="4852" max="4853" width="15" style="203" customWidth="1"/>
    <col min="4854" max="5105" width="9.140625" style="203"/>
    <col min="5106" max="5106" width="35.85546875" style="203" bestFit="1" customWidth="1"/>
    <col min="5107" max="5107" width="11" style="203" customWidth="1"/>
    <col min="5108" max="5109" width="15" style="203" customWidth="1"/>
    <col min="5110" max="5361" width="9.140625" style="203"/>
    <col min="5362" max="5362" width="35.85546875" style="203" bestFit="1" customWidth="1"/>
    <col min="5363" max="5363" width="11" style="203" customWidth="1"/>
    <col min="5364" max="5365" width="15" style="203" customWidth="1"/>
    <col min="5366" max="5617" width="9.140625" style="203"/>
    <col min="5618" max="5618" width="35.85546875" style="203" bestFit="1" customWidth="1"/>
    <col min="5619" max="5619" width="11" style="203" customWidth="1"/>
    <col min="5620" max="5621" width="15" style="203" customWidth="1"/>
    <col min="5622" max="5873" width="9.140625" style="203"/>
    <col min="5874" max="5874" width="35.85546875" style="203" bestFit="1" customWidth="1"/>
    <col min="5875" max="5875" width="11" style="203" customWidth="1"/>
    <col min="5876" max="5877" width="15" style="203" customWidth="1"/>
    <col min="5878" max="6129" width="9.140625" style="203"/>
    <col min="6130" max="6130" width="35.85546875" style="203" bestFit="1" customWidth="1"/>
    <col min="6131" max="6131" width="11" style="203" customWidth="1"/>
    <col min="6132" max="6133" width="15" style="203" customWidth="1"/>
    <col min="6134" max="6385" width="9.140625" style="203"/>
    <col min="6386" max="6386" width="35.85546875" style="203" bestFit="1" customWidth="1"/>
    <col min="6387" max="6387" width="11" style="203" customWidth="1"/>
    <col min="6388" max="6389" width="15" style="203" customWidth="1"/>
    <col min="6390" max="6641" width="9.140625" style="203"/>
    <col min="6642" max="6642" width="35.85546875" style="203" bestFit="1" customWidth="1"/>
    <col min="6643" max="6643" width="11" style="203" customWidth="1"/>
    <col min="6644" max="6645" width="15" style="203" customWidth="1"/>
    <col min="6646" max="6897" width="9.140625" style="203"/>
    <col min="6898" max="6898" width="35.85546875" style="203" bestFit="1" customWidth="1"/>
    <col min="6899" max="6899" width="11" style="203" customWidth="1"/>
    <col min="6900" max="6901" width="15" style="203" customWidth="1"/>
    <col min="6902" max="7153" width="9.140625" style="203"/>
    <col min="7154" max="7154" width="35.85546875" style="203" bestFit="1" customWidth="1"/>
    <col min="7155" max="7155" width="11" style="203" customWidth="1"/>
    <col min="7156" max="7157" width="15" style="203" customWidth="1"/>
    <col min="7158" max="7409" width="9.140625" style="203"/>
    <col min="7410" max="7410" width="35.85546875" style="203" bestFit="1" customWidth="1"/>
    <col min="7411" max="7411" width="11" style="203" customWidth="1"/>
    <col min="7412" max="7413" width="15" style="203" customWidth="1"/>
    <col min="7414" max="7665" width="9.140625" style="203"/>
    <col min="7666" max="7666" width="35.85546875" style="203" bestFit="1" customWidth="1"/>
    <col min="7667" max="7667" width="11" style="203" customWidth="1"/>
    <col min="7668" max="7669" width="15" style="203" customWidth="1"/>
    <col min="7670" max="7921" width="9.140625" style="203"/>
    <col min="7922" max="7922" width="35.85546875" style="203" bestFit="1" customWidth="1"/>
    <col min="7923" max="7923" width="11" style="203" customWidth="1"/>
    <col min="7924" max="7925" width="15" style="203" customWidth="1"/>
    <col min="7926" max="8177" width="9.140625" style="203"/>
    <col min="8178" max="8178" width="35.85546875" style="203" bestFit="1" customWidth="1"/>
    <col min="8179" max="8179" width="11" style="203" customWidth="1"/>
    <col min="8180" max="8181" width="15" style="203" customWidth="1"/>
    <col min="8182" max="8433" width="9.140625" style="203"/>
    <col min="8434" max="8434" width="35.85546875" style="203" bestFit="1" customWidth="1"/>
    <col min="8435" max="8435" width="11" style="203" customWidth="1"/>
    <col min="8436" max="8437" width="15" style="203" customWidth="1"/>
    <col min="8438" max="8689" width="9.140625" style="203"/>
    <col min="8690" max="8690" width="35.85546875" style="203" bestFit="1" customWidth="1"/>
    <col min="8691" max="8691" width="11" style="203" customWidth="1"/>
    <col min="8692" max="8693" width="15" style="203" customWidth="1"/>
    <col min="8694" max="8945" width="9.140625" style="203"/>
    <col min="8946" max="8946" width="35.85546875" style="203" bestFit="1" customWidth="1"/>
    <col min="8947" max="8947" width="11" style="203" customWidth="1"/>
    <col min="8948" max="8949" width="15" style="203" customWidth="1"/>
    <col min="8950" max="9201" width="9.140625" style="203"/>
    <col min="9202" max="9202" width="35.85546875" style="203" bestFit="1" customWidth="1"/>
    <col min="9203" max="9203" width="11" style="203" customWidth="1"/>
    <col min="9204" max="9205" width="15" style="203" customWidth="1"/>
    <col min="9206" max="9457" width="9.140625" style="203"/>
    <col min="9458" max="9458" width="35.85546875" style="203" bestFit="1" customWidth="1"/>
    <col min="9459" max="9459" width="11" style="203" customWidth="1"/>
    <col min="9460" max="9461" width="15" style="203" customWidth="1"/>
    <col min="9462" max="9713" width="9.140625" style="203"/>
    <col min="9714" max="9714" width="35.85546875" style="203" bestFit="1" customWidth="1"/>
    <col min="9715" max="9715" width="11" style="203" customWidth="1"/>
    <col min="9716" max="9717" width="15" style="203" customWidth="1"/>
    <col min="9718" max="9969" width="9.140625" style="203"/>
    <col min="9970" max="9970" width="35.85546875" style="203" bestFit="1" customWidth="1"/>
    <col min="9971" max="9971" width="11" style="203" customWidth="1"/>
    <col min="9972" max="9973" width="15" style="203" customWidth="1"/>
    <col min="9974" max="10225" width="9.140625" style="203"/>
    <col min="10226" max="10226" width="35.85546875" style="203" bestFit="1" customWidth="1"/>
    <col min="10227" max="10227" width="11" style="203" customWidth="1"/>
    <col min="10228" max="10229" width="15" style="203" customWidth="1"/>
    <col min="10230" max="10481" width="9.140625" style="203"/>
    <col min="10482" max="10482" width="35.85546875" style="203" bestFit="1" customWidth="1"/>
    <col min="10483" max="10483" width="11" style="203" customWidth="1"/>
    <col min="10484" max="10485" width="15" style="203" customWidth="1"/>
    <col min="10486" max="10737" width="9.140625" style="203"/>
    <col min="10738" max="10738" width="35.85546875" style="203" bestFit="1" customWidth="1"/>
    <col min="10739" max="10739" width="11" style="203" customWidth="1"/>
    <col min="10740" max="10741" width="15" style="203" customWidth="1"/>
    <col min="10742" max="10993" width="9.140625" style="203"/>
    <col min="10994" max="10994" width="35.85546875" style="203" bestFit="1" customWidth="1"/>
    <col min="10995" max="10995" width="11" style="203" customWidth="1"/>
    <col min="10996" max="10997" width="15" style="203" customWidth="1"/>
    <col min="10998" max="11249" width="9.140625" style="203"/>
    <col min="11250" max="11250" width="35.85546875" style="203" bestFit="1" customWidth="1"/>
    <col min="11251" max="11251" width="11" style="203" customWidth="1"/>
    <col min="11252" max="11253" width="15" style="203" customWidth="1"/>
    <col min="11254" max="11505" width="9.140625" style="203"/>
    <col min="11506" max="11506" width="35.85546875" style="203" bestFit="1" customWidth="1"/>
    <col min="11507" max="11507" width="11" style="203" customWidth="1"/>
    <col min="11508" max="11509" width="15" style="203" customWidth="1"/>
    <col min="11510" max="11761" width="9.140625" style="203"/>
    <col min="11762" max="11762" width="35.85546875" style="203" bestFit="1" customWidth="1"/>
    <col min="11763" max="11763" width="11" style="203" customWidth="1"/>
    <col min="11764" max="11765" width="15" style="203" customWidth="1"/>
    <col min="11766" max="12017" width="9.140625" style="203"/>
    <col min="12018" max="12018" width="35.85546875" style="203" bestFit="1" customWidth="1"/>
    <col min="12019" max="12019" width="11" style="203" customWidth="1"/>
    <col min="12020" max="12021" width="15" style="203" customWidth="1"/>
    <col min="12022" max="12273" width="9.140625" style="203"/>
    <col min="12274" max="12274" width="35.85546875" style="203" bestFit="1" customWidth="1"/>
    <col min="12275" max="12275" width="11" style="203" customWidth="1"/>
    <col min="12276" max="12277" width="15" style="203" customWidth="1"/>
    <col min="12278" max="12529" width="9.140625" style="203"/>
    <col min="12530" max="12530" width="35.85546875" style="203" bestFit="1" customWidth="1"/>
    <col min="12531" max="12531" width="11" style="203" customWidth="1"/>
    <col min="12532" max="12533" width="15" style="203" customWidth="1"/>
    <col min="12534" max="12785" width="9.140625" style="203"/>
    <col min="12786" max="12786" width="35.85546875" style="203" bestFit="1" customWidth="1"/>
    <col min="12787" max="12787" width="11" style="203" customWidth="1"/>
    <col min="12788" max="12789" width="15" style="203" customWidth="1"/>
    <col min="12790" max="13041" width="9.140625" style="203"/>
    <col min="13042" max="13042" width="35.85546875" style="203" bestFit="1" customWidth="1"/>
    <col min="13043" max="13043" width="11" style="203" customWidth="1"/>
    <col min="13044" max="13045" width="15" style="203" customWidth="1"/>
    <col min="13046" max="13297" width="9.140625" style="203"/>
    <col min="13298" max="13298" width="35.85546875" style="203" bestFit="1" customWidth="1"/>
    <col min="13299" max="13299" width="11" style="203" customWidth="1"/>
    <col min="13300" max="13301" width="15" style="203" customWidth="1"/>
    <col min="13302" max="13553" width="9.140625" style="203"/>
    <col min="13554" max="13554" width="35.85546875" style="203" bestFit="1" customWidth="1"/>
    <col min="13555" max="13555" width="11" style="203" customWidth="1"/>
    <col min="13556" max="13557" width="15" style="203" customWidth="1"/>
    <col min="13558" max="13809" width="9.140625" style="203"/>
    <col min="13810" max="13810" width="35.85546875" style="203" bestFit="1" customWidth="1"/>
    <col min="13811" max="13811" width="11" style="203" customWidth="1"/>
    <col min="13812" max="13813" width="15" style="203" customWidth="1"/>
    <col min="13814" max="14065" width="9.140625" style="203"/>
    <col min="14066" max="14066" width="35.85546875" style="203" bestFit="1" customWidth="1"/>
    <col min="14067" max="14067" width="11" style="203" customWidth="1"/>
    <col min="14068" max="14069" width="15" style="203" customWidth="1"/>
    <col min="14070" max="14321" width="9.140625" style="203"/>
    <col min="14322" max="14322" width="35.85546875" style="203" bestFit="1" customWidth="1"/>
    <col min="14323" max="14323" width="11" style="203" customWidth="1"/>
    <col min="14324" max="14325" width="15" style="203" customWidth="1"/>
    <col min="14326" max="14577" width="9.140625" style="203"/>
    <col min="14578" max="14578" width="35.85546875" style="203" bestFit="1" customWidth="1"/>
    <col min="14579" max="14579" width="11" style="203" customWidth="1"/>
    <col min="14580" max="14581" width="15" style="203" customWidth="1"/>
    <col min="14582" max="14833" width="9.140625" style="203"/>
    <col min="14834" max="14834" width="35.85546875" style="203" bestFit="1" customWidth="1"/>
    <col min="14835" max="14835" width="11" style="203" customWidth="1"/>
    <col min="14836" max="14837" width="15" style="203" customWidth="1"/>
    <col min="14838" max="15089" width="9.140625" style="203"/>
    <col min="15090" max="15090" width="35.85546875" style="203" bestFit="1" customWidth="1"/>
    <col min="15091" max="15091" width="11" style="203" customWidth="1"/>
    <col min="15092" max="15093" width="15" style="203" customWidth="1"/>
    <col min="15094" max="15345" width="9.140625" style="203"/>
    <col min="15346" max="15346" width="35.85546875" style="203" bestFit="1" customWidth="1"/>
    <col min="15347" max="15347" width="11" style="203" customWidth="1"/>
    <col min="15348" max="15349" width="15" style="203" customWidth="1"/>
    <col min="15350" max="15601" width="9.140625" style="203"/>
    <col min="15602" max="15602" width="35.85546875" style="203" bestFit="1" customWidth="1"/>
    <col min="15603" max="15603" width="11" style="203" customWidth="1"/>
    <col min="15604" max="15605" width="15" style="203" customWidth="1"/>
    <col min="15606" max="15857" width="9.140625" style="203"/>
    <col min="15858" max="15858" width="35.85546875" style="203" bestFit="1" customWidth="1"/>
    <col min="15859" max="15859" width="11" style="203" customWidth="1"/>
    <col min="15860" max="15861" width="15" style="203" customWidth="1"/>
    <col min="15862" max="16113" width="9.140625" style="203"/>
    <col min="16114" max="16114" width="35.85546875" style="203" bestFit="1" customWidth="1"/>
    <col min="16115" max="16115" width="11" style="203" customWidth="1"/>
    <col min="16116" max="16117" width="15" style="203" customWidth="1"/>
    <col min="16118" max="16384" width="9.140625" style="203"/>
  </cols>
  <sheetData>
    <row r="1" spans="1:14" ht="23.45" customHeight="1">
      <c r="A1" s="222" t="str">
        <f>+Varlıklar!A1</f>
        <v>Ford Otomotiv Sanayi A.Ş. 30 Haziran 2021 ve 31 Aralık 2020 tarihleri itibarıyla finansal durum tabloları</v>
      </c>
      <c r="B1" s="222"/>
      <c r="C1" s="222"/>
      <c r="D1" s="222"/>
    </row>
    <row r="2" spans="1:14" s="5" customFormat="1" ht="39" customHeight="1">
      <c r="B2" s="204"/>
      <c r="C2" s="205" t="str">
        <f>+Varlıklar!C2</f>
        <v>Cari dönem 
sınırlı denetimden geçmiş</v>
      </c>
      <c r="D2" s="205" t="str">
        <f>+Varlıklar!D2</f>
        <v>Geçmiş dönem bağımsız denetimden geçmiş</v>
      </c>
      <c r="E2" s="181"/>
      <c r="F2" s="181"/>
    </row>
    <row r="3" spans="1:14" ht="12.75">
      <c r="A3" s="206" t="s">
        <v>123</v>
      </c>
      <c r="B3" s="207" t="s">
        <v>59</v>
      </c>
      <c r="C3" s="208">
        <f>+Varlıklar!C3</f>
        <v>44377</v>
      </c>
      <c r="D3" s="208">
        <f>+Varlıklar!D3</f>
        <v>44196</v>
      </c>
      <c r="I3" s="38"/>
      <c r="J3"/>
      <c r="K3"/>
      <c r="L3"/>
    </row>
    <row r="4" spans="1:14" ht="24.75" customHeight="1">
      <c r="A4" s="90" t="s">
        <v>13</v>
      </c>
      <c r="B4" s="95"/>
      <c r="C4" s="96"/>
      <c r="D4" s="95"/>
      <c r="E4" s="181" t="s">
        <v>139</v>
      </c>
      <c r="F4" s="181" t="s">
        <v>139</v>
      </c>
      <c r="I4" s="31"/>
      <c r="J4"/>
      <c r="K4"/>
      <c r="L4"/>
    </row>
    <row r="5" spans="1:14" ht="24.75" customHeight="1">
      <c r="A5" s="91" t="s">
        <v>14</v>
      </c>
      <c r="B5" s="92"/>
      <c r="C5" s="93">
        <f>SUM(C7:C23)</f>
        <v>12002385</v>
      </c>
      <c r="D5" s="93">
        <f>SUM(D8:D23)</f>
        <v>12480781</v>
      </c>
      <c r="E5" s="181">
        <f>+C5-[11]Liabilities!C5</f>
        <v>0</v>
      </c>
      <c r="F5" s="181">
        <f>+D5-[11]Liabilities!D5</f>
        <v>0</v>
      </c>
      <c r="I5" s="38"/>
      <c r="J5"/>
      <c r="K5"/>
      <c r="L5"/>
      <c r="M5" s="209"/>
      <c r="N5" s="209"/>
    </row>
    <row r="6" spans="1:14" ht="12.75">
      <c r="A6" s="94"/>
      <c r="B6" s="104"/>
      <c r="C6" s="105"/>
      <c r="D6" s="106"/>
      <c r="F6" s="182"/>
      <c r="I6" s="31"/>
      <c r="J6"/>
      <c r="K6"/>
      <c r="L6"/>
      <c r="M6" s="209"/>
      <c r="N6" s="209"/>
    </row>
    <row r="7" spans="1:14" ht="12.75">
      <c r="A7" s="94" t="s">
        <v>40</v>
      </c>
      <c r="B7" s="95"/>
      <c r="C7" s="107"/>
      <c r="D7" s="1"/>
      <c r="F7" s="182"/>
      <c r="I7" s="38"/>
      <c r="J7"/>
      <c r="K7" s="39"/>
      <c r="L7" s="39"/>
      <c r="M7" s="209"/>
      <c r="N7" s="209"/>
    </row>
    <row r="8" spans="1:14" ht="12.75">
      <c r="A8" s="108" t="s">
        <v>41</v>
      </c>
      <c r="B8" s="95">
        <v>6</v>
      </c>
      <c r="C8" s="1">
        <f>+'[5]FORMSRK WORD'!$C$48</f>
        <v>2535715</v>
      </c>
      <c r="D8" s="1">
        <f>+'[6]FORMSRK WORD'!$C$48</f>
        <v>2240949</v>
      </c>
      <c r="F8" s="182"/>
      <c r="I8" s="29"/>
      <c r="J8"/>
      <c r="K8"/>
      <c r="L8"/>
      <c r="M8" s="209"/>
      <c r="N8" s="209"/>
    </row>
    <row r="9" spans="1:14" ht="12.75">
      <c r="A9" s="94" t="s">
        <v>47</v>
      </c>
      <c r="B9" s="95"/>
      <c r="C9" s="95"/>
      <c r="D9" s="95"/>
      <c r="F9" s="182"/>
      <c r="I9" s="27"/>
      <c r="J9"/>
      <c r="K9"/>
      <c r="L9"/>
      <c r="M9" s="209"/>
      <c r="N9" s="209"/>
    </row>
    <row r="10" spans="1:14" ht="12.75">
      <c r="A10" s="109" t="s">
        <v>41</v>
      </c>
      <c r="B10" s="95">
        <v>6</v>
      </c>
      <c r="C10" s="1">
        <f>+'[5]FORMSRK WORD'!$C$50</f>
        <v>2553783</v>
      </c>
      <c r="D10" s="1">
        <f>+'[6]FORMSRK WORD'!$C$50</f>
        <v>1660704</v>
      </c>
      <c r="F10" s="182"/>
      <c r="I10" s="27"/>
      <c r="J10" s="27"/>
      <c r="K10" s="28"/>
      <c r="L10" s="28"/>
      <c r="M10" s="209"/>
      <c r="N10" s="209"/>
    </row>
    <row r="11" spans="1:14" ht="12.75">
      <c r="A11" s="109" t="s">
        <v>148</v>
      </c>
      <c r="B11" s="95">
        <v>6</v>
      </c>
      <c r="C11" s="1">
        <f>+'[5]FORMSRK WORD'!$C$46</f>
        <v>40898</v>
      </c>
      <c r="D11" s="1">
        <f>+'[6]FORMSRK WORD'!$C$46</f>
        <v>31228</v>
      </c>
      <c r="F11" s="182"/>
      <c r="I11" s="27"/>
      <c r="J11" s="27"/>
      <c r="K11" s="28"/>
      <c r="L11" s="28"/>
      <c r="M11" s="209"/>
      <c r="N11" s="209"/>
    </row>
    <row r="12" spans="1:14" ht="12.75">
      <c r="A12" s="94" t="s">
        <v>15</v>
      </c>
      <c r="B12" s="95"/>
      <c r="C12" s="95"/>
      <c r="D12" s="95"/>
      <c r="F12" s="182"/>
      <c r="I12" s="27"/>
      <c r="J12"/>
      <c r="K12"/>
      <c r="L12"/>
      <c r="M12" s="209"/>
      <c r="N12" s="209"/>
    </row>
    <row r="13" spans="1:14" ht="12.75">
      <c r="A13" s="109" t="s">
        <v>27</v>
      </c>
      <c r="B13" s="95">
        <v>26</v>
      </c>
      <c r="C13" s="1">
        <f>+'[5]FORMSRK WORD'!$C$52</f>
        <v>2200336</v>
      </c>
      <c r="D13" s="1">
        <f>+'[6]FORMSRK WORD'!$C$52</f>
        <v>1178339</v>
      </c>
      <c r="F13" s="182"/>
      <c r="I13" s="27"/>
      <c r="J13" s="27"/>
      <c r="K13" s="28"/>
      <c r="L13" s="28"/>
      <c r="M13" s="209"/>
      <c r="N13" s="209"/>
    </row>
    <row r="14" spans="1:14" ht="12.75">
      <c r="A14" s="109" t="s">
        <v>42</v>
      </c>
      <c r="B14" s="95">
        <v>7</v>
      </c>
      <c r="C14" s="1">
        <f>+'[5]FORMSRK WORD'!$C$53</f>
        <v>4038923</v>
      </c>
      <c r="D14" s="1">
        <f>+'[6]FORMSRK WORD'!$C$53</f>
        <v>6569454</v>
      </c>
      <c r="F14" s="182"/>
      <c r="I14" s="27"/>
      <c r="J14"/>
      <c r="K14"/>
      <c r="L14"/>
      <c r="M14" s="209"/>
      <c r="N14" s="209"/>
    </row>
    <row r="15" spans="1:14" ht="12.75">
      <c r="A15" s="94" t="s">
        <v>16</v>
      </c>
      <c r="B15" s="95"/>
      <c r="C15" s="95"/>
      <c r="D15" s="95"/>
      <c r="F15" s="182"/>
      <c r="I15" s="27"/>
      <c r="J15" s="27"/>
      <c r="K15" s="28"/>
      <c r="L15" s="28"/>
      <c r="M15" s="209"/>
      <c r="N15" s="209"/>
    </row>
    <row r="16" spans="1:14" ht="12.75">
      <c r="A16" s="109" t="s">
        <v>18</v>
      </c>
      <c r="B16" s="95">
        <v>26</v>
      </c>
      <c r="C16" s="1">
        <f>+'[5]FORMSRK WORD'!$C$55</f>
        <v>5511</v>
      </c>
      <c r="D16" s="1">
        <f>+'[6]FORMSRK WORD'!$C$55</f>
        <v>34350</v>
      </c>
      <c r="F16" s="182"/>
      <c r="I16" s="27"/>
      <c r="J16" s="27"/>
      <c r="K16" s="28"/>
      <c r="L16" s="28"/>
      <c r="M16" s="209"/>
      <c r="N16" s="209"/>
    </row>
    <row r="17" spans="1:14" ht="12.75">
      <c r="A17" s="109" t="s">
        <v>48</v>
      </c>
      <c r="B17" s="95">
        <v>8</v>
      </c>
      <c r="C17" s="1">
        <f>+'[5]FORMSRK WORD'!$C$56</f>
        <v>145214</v>
      </c>
      <c r="D17" s="1">
        <f>+'[6]FORMSRK WORD'!$C$56</f>
        <v>141846</v>
      </c>
      <c r="F17" s="182"/>
      <c r="I17" s="27"/>
      <c r="J17"/>
      <c r="K17"/>
      <c r="L17"/>
      <c r="M17" s="209"/>
      <c r="N17" s="209"/>
    </row>
    <row r="18" spans="1:14" ht="12.75">
      <c r="A18" s="94" t="s">
        <v>58</v>
      </c>
      <c r="B18" s="95">
        <v>30</v>
      </c>
      <c r="C18" s="1">
        <f>+'[5]FORMSRK WORD'!$C$57</f>
        <v>55139</v>
      </c>
      <c r="D18" s="1">
        <f>+'[6]FORMSRK WORD'!$C$57</f>
        <v>43037</v>
      </c>
      <c r="F18" s="182"/>
      <c r="I18" s="27"/>
      <c r="J18" s="27"/>
      <c r="K18" s="27"/>
      <c r="L18" s="28"/>
      <c r="M18" s="209"/>
      <c r="N18" s="209"/>
    </row>
    <row r="19" spans="1:14" ht="12.75">
      <c r="A19" s="94" t="s">
        <v>55</v>
      </c>
      <c r="B19" s="95"/>
      <c r="C19" s="95"/>
      <c r="D19" s="95"/>
      <c r="F19" s="182"/>
      <c r="I19" s="27"/>
      <c r="J19" s="27"/>
      <c r="K19" s="28"/>
      <c r="L19" s="28"/>
      <c r="M19" s="209"/>
      <c r="N19" s="209"/>
    </row>
    <row r="20" spans="1:14" ht="12.75">
      <c r="A20" s="94" t="s">
        <v>57</v>
      </c>
      <c r="B20" s="95">
        <v>13</v>
      </c>
      <c r="C20" s="1">
        <f>+'[5]FORMSRK WORD'!$C$58</f>
        <v>219655</v>
      </c>
      <c r="D20" s="1">
        <f>+'[6]FORMSRK WORD'!$C$58</f>
        <v>273245</v>
      </c>
      <c r="F20" s="182"/>
      <c r="I20" s="27"/>
      <c r="J20" s="27"/>
      <c r="K20" s="28"/>
      <c r="L20" s="28"/>
      <c r="M20" s="209"/>
      <c r="N20" s="209"/>
    </row>
    <row r="21" spans="1:14" s="210" customFormat="1" ht="12.75">
      <c r="A21" s="94" t="s">
        <v>49</v>
      </c>
      <c r="B21" s="95">
        <v>15</v>
      </c>
      <c r="C21" s="1">
        <f>+'[5]FORMSRK WORD'!$C$60</f>
        <v>207211</v>
      </c>
      <c r="D21" s="1">
        <f>+'[6]FORMSRK WORD'!$C$60</f>
        <v>290077</v>
      </c>
      <c r="E21" s="181"/>
      <c r="F21" s="182"/>
      <c r="G21" s="203"/>
      <c r="I21" s="27"/>
      <c r="J21"/>
      <c r="K21"/>
      <c r="L21"/>
      <c r="M21" s="209"/>
      <c r="N21" s="209"/>
    </row>
    <row r="22" spans="1:14" s="210" customFormat="1" ht="12.75">
      <c r="A22" s="94" t="s">
        <v>144</v>
      </c>
      <c r="B22" s="95">
        <v>24</v>
      </c>
      <c r="C22" s="1" t="s">
        <v>122</v>
      </c>
      <c r="D22" s="1">
        <f>+'[6]FORMSRK WORD'!$C$61</f>
        <v>17552</v>
      </c>
      <c r="E22" s="181"/>
      <c r="F22" s="182"/>
      <c r="G22" s="203"/>
      <c r="I22" s="27"/>
      <c r="J22"/>
      <c r="K22"/>
      <c r="L22"/>
      <c r="M22" s="209"/>
      <c r="N22" s="209"/>
    </row>
    <row r="23" spans="1:14" s="210" customFormat="1" ht="12.75" hidden="1">
      <c r="A23" s="94" t="s">
        <v>129</v>
      </c>
      <c r="B23" s="95">
        <v>28</v>
      </c>
      <c r="C23" s="1" t="s">
        <v>122</v>
      </c>
      <c r="D23" s="1" t="s">
        <v>122</v>
      </c>
      <c r="E23" s="181"/>
      <c r="F23" s="182"/>
      <c r="G23" s="203"/>
      <c r="I23" s="27"/>
      <c r="J23"/>
      <c r="K23"/>
      <c r="L23"/>
      <c r="M23" s="209"/>
      <c r="N23" s="209"/>
    </row>
    <row r="24" spans="1:14" ht="12.75">
      <c r="A24" s="110"/>
      <c r="B24" s="110"/>
      <c r="C24" s="110"/>
      <c r="D24" s="110"/>
      <c r="E24" s="181" t="s">
        <v>139</v>
      </c>
      <c r="F24" s="181" t="s">
        <v>139</v>
      </c>
      <c r="I24" s="27"/>
      <c r="J24" s="27"/>
      <c r="K24" s="28"/>
      <c r="L24" s="28"/>
      <c r="M24" s="209"/>
      <c r="N24" s="209"/>
    </row>
    <row r="25" spans="1:14" ht="24.75" customHeight="1">
      <c r="A25" s="91" t="s">
        <v>17</v>
      </c>
      <c r="B25" s="92"/>
      <c r="C25" s="93">
        <f>SUM(C28:C35)</f>
        <v>4677594</v>
      </c>
      <c r="D25" s="93">
        <f>SUM(D28:D35)</f>
        <v>4824496</v>
      </c>
      <c r="E25" s="181">
        <f>+C25-[11]Liabilities!C25</f>
        <v>0</v>
      </c>
      <c r="F25" s="181">
        <f>+D25-[11]Liabilities!$D$25</f>
        <v>0</v>
      </c>
      <c r="I25" s="27"/>
      <c r="J25" s="27"/>
      <c r="K25" s="28"/>
      <c r="L25" s="28"/>
      <c r="M25" s="209"/>
      <c r="N25" s="209"/>
    </row>
    <row r="26" spans="1:14" ht="12.75">
      <c r="A26" s="94"/>
      <c r="B26" s="104"/>
      <c r="C26" s="105"/>
      <c r="D26" s="106"/>
      <c r="F26" s="182"/>
      <c r="I26" s="29"/>
      <c r="J26"/>
      <c r="K26"/>
      <c r="L26"/>
      <c r="M26" s="209"/>
      <c r="N26" s="209"/>
    </row>
    <row r="27" spans="1:14" ht="12.75">
      <c r="A27" s="94" t="s">
        <v>43</v>
      </c>
      <c r="B27" s="57"/>
      <c r="C27" s="55"/>
      <c r="D27" s="56"/>
      <c r="F27" s="182"/>
      <c r="G27" s="27"/>
      <c r="H27"/>
      <c r="I27" s="38"/>
      <c r="J27"/>
      <c r="K27" s="39"/>
      <c r="L27" s="39"/>
      <c r="M27" s="209"/>
      <c r="N27" s="209"/>
    </row>
    <row r="28" spans="1:14" ht="12.75">
      <c r="A28" s="109" t="s">
        <v>41</v>
      </c>
      <c r="B28" s="95">
        <v>6</v>
      </c>
      <c r="C28" s="1">
        <f>+'[5]FORMSRK WORD'!$C$67</f>
        <v>3831912</v>
      </c>
      <c r="D28" s="1">
        <f>+'[6]FORMSRK WORD'!$C$67</f>
        <v>4096515</v>
      </c>
      <c r="F28" s="182"/>
      <c r="G28" s="27"/>
      <c r="H28" s="27"/>
      <c r="I28" s="29"/>
      <c r="J28"/>
      <c r="K28"/>
      <c r="L28"/>
      <c r="M28" s="209"/>
      <c r="N28" s="209"/>
    </row>
    <row r="29" spans="1:14" ht="12.75">
      <c r="A29" s="109" t="s">
        <v>148</v>
      </c>
      <c r="B29" s="95">
        <v>6</v>
      </c>
      <c r="C29" s="1">
        <f>+'[5]FORMSRK WORD'!$C$65</f>
        <v>52784</v>
      </c>
      <c r="D29" s="1">
        <f>+'[6]FORMSRK WORD'!$C$65</f>
        <v>51478</v>
      </c>
      <c r="F29" s="182"/>
      <c r="G29" s="27"/>
      <c r="H29" s="27"/>
      <c r="I29" s="29"/>
      <c r="J29"/>
      <c r="K29"/>
      <c r="L29"/>
      <c r="M29" s="209"/>
      <c r="N29" s="209"/>
    </row>
    <row r="30" spans="1:14" ht="12.75">
      <c r="A30" s="94" t="s">
        <v>44</v>
      </c>
      <c r="B30" s="95"/>
      <c r="C30" s="95"/>
      <c r="D30" s="95"/>
      <c r="F30" s="182"/>
      <c r="G30" s="27"/>
      <c r="H30"/>
      <c r="I30" s="27"/>
      <c r="J30"/>
      <c r="K30"/>
      <c r="L30"/>
      <c r="M30" s="209"/>
      <c r="N30" s="209"/>
    </row>
    <row r="31" spans="1:14" ht="24">
      <c r="A31" s="111" t="s">
        <v>75</v>
      </c>
      <c r="B31" s="112">
        <v>15</v>
      </c>
      <c r="C31" s="4">
        <f>+'[5]FORMSRK WORD'!$C$70</f>
        <v>426597</v>
      </c>
      <c r="D31" s="4">
        <f>+'[6]FORMSRK WORD'!$C$70</f>
        <v>361058</v>
      </c>
      <c r="F31" s="211"/>
      <c r="G31" s="27"/>
      <c r="H31"/>
      <c r="I31" s="27"/>
      <c r="J31" s="27"/>
      <c r="K31" s="28"/>
      <c r="L31" s="28"/>
      <c r="M31" s="209"/>
      <c r="N31" s="209"/>
    </row>
    <row r="32" spans="1:14" ht="12.75">
      <c r="A32" s="94" t="s">
        <v>118</v>
      </c>
      <c r="B32" s="95">
        <v>13</v>
      </c>
      <c r="C32" s="1">
        <f>+'[5]FORMSRK WORD'!$C$71</f>
        <v>312232</v>
      </c>
      <c r="D32" s="1">
        <f>+'[6]FORMSRK WORD'!$C$71</f>
        <v>273453</v>
      </c>
      <c r="F32" s="182"/>
      <c r="G32" s="27"/>
      <c r="H32" s="27"/>
      <c r="I32" s="27"/>
      <c r="J32"/>
      <c r="K32"/>
      <c r="L32"/>
      <c r="M32" s="209"/>
      <c r="N32" s="209"/>
    </row>
    <row r="33" spans="1:14" ht="12.75">
      <c r="A33" s="94" t="s">
        <v>58</v>
      </c>
      <c r="B33" s="95">
        <v>30</v>
      </c>
      <c r="C33" s="1">
        <f>+'[5]FORMSRK WORD'!$C$73</f>
        <v>35173</v>
      </c>
      <c r="D33" s="1">
        <f>+'[6]FORMSRK WORD'!$C$73</f>
        <v>22040</v>
      </c>
      <c r="F33" s="182"/>
      <c r="G33" s="27"/>
      <c r="H33" s="27"/>
      <c r="I33" s="27"/>
      <c r="J33"/>
      <c r="K33"/>
      <c r="L33"/>
      <c r="M33" s="209"/>
      <c r="N33" s="209"/>
    </row>
    <row r="34" spans="1:14" ht="12.75">
      <c r="A34" s="94" t="s">
        <v>121</v>
      </c>
      <c r="B34" s="95">
        <v>31</v>
      </c>
      <c r="C34" s="1">
        <f>+'[5]FORMSRK WORD'!$C$74</f>
        <v>17835</v>
      </c>
      <c r="D34" s="1">
        <f>+'[6]FORMSRK WORD'!$C$74</f>
        <v>18699</v>
      </c>
      <c r="F34" s="182"/>
      <c r="G34" s="27"/>
      <c r="H34" s="27"/>
      <c r="I34" s="27"/>
      <c r="J34" s="27"/>
      <c r="K34" s="28"/>
      <c r="L34" s="28"/>
      <c r="M34" s="209"/>
      <c r="N34" s="209"/>
    </row>
    <row r="35" spans="1:14" ht="12.75">
      <c r="A35" s="94" t="s">
        <v>162</v>
      </c>
      <c r="B35" s="95">
        <v>28</v>
      </c>
      <c r="C35" s="1">
        <f>+'[5]FORMSRK WORD'!$C$75</f>
        <v>1061</v>
      </c>
      <c r="D35" s="1">
        <f>+'[6]FORMSRK WORD'!$C$75</f>
        <v>1253</v>
      </c>
      <c r="F35" s="182"/>
      <c r="G35" s="27"/>
      <c r="H35" s="27"/>
      <c r="I35" s="27"/>
      <c r="J35" s="27"/>
      <c r="K35" s="28"/>
      <c r="L35" s="28"/>
      <c r="M35" s="209"/>
      <c r="N35" s="209"/>
    </row>
    <row r="36" spans="1:14" ht="12.75">
      <c r="A36" s="110"/>
      <c r="B36" s="113"/>
      <c r="C36" s="99"/>
      <c r="D36" s="100"/>
      <c r="E36" s="181" t="s">
        <v>139</v>
      </c>
      <c r="F36" s="181" t="s">
        <v>139</v>
      </c>
      <c r="G36" s="27"/>
      <c r="H36" s="27"/>
      <c r="I36" s="27"/>
      <c r="J36" s="27"/>
      <c r="K36" s="28"/>
      <c r="L36" s="28"/>
      <c r="M36" s="209"/>
      <c r="N36" s="209"/>
    </row>
    <row r="37" spans="1:14" ht="24.75" customHeight="1">
      <c r="A37" s="91" t="s">
        <v>28</v>
      </c>
      <c r="B37" s="114">
        <v>17</v>
      </c>
      <c r="C37" s="93">
        <f>SUM(C39:C49)</f>
        <v>6975753</v>
      </c>
      <c r="D37" s="93">
        <f>SUM(D39:D49)</f>
        <v>7043902</v>
      </c>
      <c r="E37" s="181">
        <f>+C37-[11]Liabilities!C37</f>
        <v>0</v>
      </c>
      <c r="F37" s="181">
        <f>+D37-[11]Liabilities!D37</f>
        <v>0</v>
      </c>
      <c r="I37" s="27"/>
      <c r="J37" s="27"/>
      <c r="K37" s="28"/>
      <c r="L37" s="28"/>
      <c r="M37" s="209"/>
      <c r="N37" s="209"/>
    </row>
    <row r="38" spans="1:14" ht="12.75">
      <c r="A38" s="90"/>
      <c r="B38" s="95"/>
      <c r="C38" s="107"/>
      <c r="D38" s="1"/>
      <c r="F38" s="182"/>
      <c r="H38" s="27"/>
      <c r="I38" s="27"/>
      <c r="J38" s="27"/>
      <c r="K38" s="27"/>
      <c r="L38" s="27"/>
      <c r="M38" s="209"/>
      <c r="N38" s="209"/>
    </row>
    <row r="39" spans="1:14" ht="12.75">
      <c r="A39" s="94" t="s">
        <v>22</v>
      </c>
      <c r="B39" s="95"/>
      <c r="C39" s="1">
        <f>+'[5]FORMSRK WORD'!$C$80</f>
        <v>350910</v>
      </c>
      <c r="D39" s="1">
        <f>+'[6]FORMSRK WORD'!$C$80</f>
        <v>350910</v>
      </c>
      <c r="F39" s="182"/>
      <c r="H39" s="27"/>
      <c r="I39" s="29"/>
      <c r="J39"/>
      <c r="K39"/>
      <c r="L39"/>
      <c r="M39" s="209"/>
      <c r="N39" s="209"/>
    </row>
    <row r="40" spans="1:14" ht="12.75">
      <c r="A40" s="94" t="s">
        <v>117</v>
      </c>
      <c r="B40" s="95"/>
      <c r="C40" s="1">
        <f>+'[5]FORMSRK WORD'!$C$81</f>
        <v>27920</v>
      </c>
      <c r="D40" s="1">
        <f>+'[6]FORMSRK WORD'!$C$81</f>
        <v>27920</v>
      </c>
      <c r="F40" s="182"/>
      <c r="H40" s="27"/>
      <c r="I40" s="38"/>
      <c r="J40" s="38"/>
      <c r="K40" s="39"/>
      <c r="L40" s="39"/>
      <c r="M40" s="209"/>
      <c r="N40" s="209"/>
    </row>
    <row r="41" spans="1:14" ht="12.75">
      <c r="A41" s="94" t="s">
        <v>76</v>
      </c>
      <c r="B41" s="95"/>
      <c r="C41" s="1">
        <f>+'[5]FORMSRK WORD'!$C$82</f>
        <v>8</v>
      </c>
      <c r="D41" s="1">
        <f>+'[6]FORMSRK WORD'!$C$82</f>
        <v>8</v>
      </c>
      <c r="F41" s="182"/>
      <c r="H41" s="27"/>
      <c r="I41" s="29"/>
      <c r="J41"/>
      <c r="K41"/>
      <c r="L41"/>
      <c r="M41" s="209"/>
      <c r="N41" s="209"/>
    </row>
    <row r="42" spans="1:14" ht="24">
      <c r="A42" s="111" t="s">
        <v>78</v>
      </c>
      <c r="B42" s="95"/>
      <c r="C42" s="203"/>
      <c r="D42" s="203"/>
      <c r="F42" s="211"/>
      <c r="H42" s="27"/>
      <c r="I42" s="27"/>
      <c r="J42"/>
      <c r="K42" s="28"/>
      <c r="L42" s="28"/>
      <c r="M42" s="209"/>
      <c r="N42" s="209"/>
    </row>
    <row r="43" spans="1:14" s="212" customFormat="1" ht="12.75">
      <c r="A43" s="115" t="s">
        <v>119</v>
      </c>
      <c r="B43" s="94"/>
      <c r="C43" s="58">
        <f>+'[5]FORMSRK WORD'!$C$87</f>
        <v>-31573</v>
      </c>
      <c r="D43" s="58">
        <f>+'[6]FORMSRK WORD'!$C$87</f>
        <v>-18359</v>
      </c>
      <c r="E43" s="181"/>
      <c r="F43" s="182"/>
      <c r="G43" s="203"/>
      <c r="H43" s="27"/>
      <c r="I43" s="27"/>
      <c r="J43"/>
      <c r="K43" s="28"/>
      <c r="L43" s="28"/>
      <c r="M43" s="209"/>
      <c r="N43" s="209"/>
    </row>
    <row r="44" spans="1:14" ht="24">
      <c r="A44" s="111" t="s">
        <v>134</v>
      </c>
      <c r="B44" s="95"/>
      <c r="C44" s="4">
        <f>+'[5]FORMSRK WORD'!$C$84</f>
        <v>36204</v>
      </c>
      <c r="D44" s="4">
        <f>+'[6]FORMSRK WORD'!$C$84</f>
        <v>41600</v>
      </c>
      <c r="F44" s="182"/>
      <c r="H44" s="27"/>
      <c r="I44" s="27"/>
      <c r="J44"/>
      <c r="K44"/>
      <c r="L44"/>
      <c r="M44" s="209"/>
      <c r="N44" s="209"/>
    </row>
    <row r="45" spans="1:14" ht="24">
      <c r="A45" s="111" t="s">
        <v>77</v>
      </c>
      <c r="B45" s="95"/>
      <c r="C45" s="1"/>
      <c r="D45" s="1"/>
      <c r="F45" s="211"/>
      <c r="H45" s="29"/>
      <c r="I45" s="27"/>
      <c r="J45"/>
      <c r="K45" s="27"/>
      <c r="L45" s="27"/>
      <c r="M45" s="209"/>
      <c r="N45" s="209"/>
    </row>
    <row r="46" spans="1:14" ht="12.75">
      <c r="A46" s="94" t="s">
        <v>63</v>
      </c>
      <c r="B46" s="95"/>
      <c r="C46" s="58">
        <f>+'[5]FORMSRK WORD'!$C$85</f>
        <v>-1788386</v>
      </c>
      <c r="D46" s="58">
        <f>+'[6]FORMSRK WORD'!$C$85</f>
        <v>-1431512</v>
      </c>
      <c r="F46" s="182"/>
      <c r="H46" s="27"/>
      <c r="I46" s="27"/>
      <c r="J46"/>
      <c r="K46"/>
      <c r="L46"/>
      <c r="M46" s="209"/>
      <c r="N46" s="209"/>
    </row>
    <row r="47" spans="1:14" ht="12.75">
      <c r="A47" s="94" t="s">
        <v>71</v>
      </c>
      <c r="B47" s="95"/>
      <c r="C47" s="1">
        <f>+'[5]FORMSRK WORD'!$C$88</f>
        <v>634023</v>
      </c>
      <c r="D47" s="1">
        <f>+'[6]FORMSRK WORD'!$C$88</f>
        <v>410493</v>
      </c>
      <c r="E47" s="168"/>
      <c r="F47" s="182"/>
      <c r="H47" s="27"/>
      <c r="I47" s="27"/>
      <c r="J47"/>
      <c r="K47" s="28"/>
      <c r="L47" s="28"/>
      <c r="M47" s="209"/>
      <c r="N47" s="209"/>
    </row>
    <row r="48" spans="1:14" ht="12.75">
      <c r="A48" s="94" t="s">
        <v>29</v>
      </c>
      <c r="B48" s="95"/>
      <c r="C48" s="1">
        <f>+'[5]FORMSRK WORD'!$C$89</f>
        <v>4928070</v>
      </c>
      <c r="D48" s="1">
        <f>+'[6]FORMSRK WORD'!$C$89</f>
        <v>3467929</v>
      </c>
      <c r="F48" s="182"/>
      <c r="H48" s="27"/>
      <c r="I48" s="29"/>
      <c r="J48"/>
      <c r="K48"/>
      <c r="L48"/>
      <c r="M48" s="209"/>
      <c r="N48" s="209"/>
    </row>
    <row r="49" spans="1:14" ht="12.75">
      <c r="A49" s="94" t="s">
        <v>5</v>
      </c>
      <c r="B49" s="95"/>
      <c r="C49" s="1">
        <f>+'[5]FORMSRK WORD'!$C$90</f>
        <v>2818577</v>
      </c>
      <c r="D49" s="1">
        <f>+'[6]FORMSRK WORD'!$C$90</f>
        <v>4194913</v>
      </c>
      <c r="F49" s="182"/>
      <c r="H49" s="27"/>
      <c r="I49" s="27"/>
      <c r="J49"/>
      <c r="K49"/>
      <c r="L49"/>
      <c r="M49" s="209"/>
      <c r="N49" s="209"/>
    </row>
    <row r="50" spans="1:14" ht="12.75">
      <c r="A50" s="97"/>
      <c r="B50" s="113"/>
      <c r="C50" s="99"/>
      <c r="D50" s="100"/>
      <c r="E50" s="181" t="s">
        <v>139</v>
      </c>
      <c r="F50" s="181" t="s">
        <v>139</v>
      </c>
      <c r="H50" s="29"/>
      <c r="I50" s="27"/>
      <c r="J50"/>
      <c r="K50"/>
      <c r="L50"/>
      <c r="M50" s="209"/>
      <c r="N50" s="209"/>
    </row>
    <row r="51" spans="1:14" ht="20.25" customHeight="1" thickBot="1">
      <c r="A51" s="101" t="s">
        <v>19</v>
      </c>
      <c r="B51" s="116"/>
      <c r="C51" s="103">
        <f>+C5+C25+C37</f>
        <v>23655732</v>
      </c>
      <c r="D51" s="103">
        <f>+D5+D25+D37</f>
        <v>24349179</v>
      </c>
      <c r="E51" s="181">
        <f>+C51-[11]Liabilities!C51</f>
        <v>0</v>
      </c>
      <c r="F51" s="181">
        <f>+D51-[11]Liabilities!D51</f>
        <v>0</v>
      </c>
      <c r="H51" s="27"/>
      <c r="I51" s="27"/>
      <c r="J51"/>
      <c r="K51"/>
      <c r="L51"/>
      <c r="M51" s="209"/>
      <c r="N51" s="209"/>
    </row>
    <row r="52" spans="1:14" ht="13.5" thickTop="1">
      <c r="H52" s="27"/>
      <c r="I52" s="27"/>
      <c r="J52"/>
      <c r="K52" s="28"/>
      <c r="L52" s="28"/>
      <c r="M52" s="209"/>
      <c r="N52" s="209"/>
    </row>
    <row r="53" spans="1:14" ht="12.75">
      <c r="H53" s="27"/>
      <c r="I53" s="27"/>
      <c r="J53"/>
      <c r="K53" s="28"/>
      <c r="L53" s="28"/>
      <c r="M53" s="209"/>
      <c r="N53" s="209"/>
    </row>
    <row r="54" spans="1:14" ht="12.75">
      <c r="I54" s="29"/>
      <c r="J54"/>
      <c r="K54"/>
      <c r="L54"/>
      <c r="M54" s="209"/>
      <c r="N54" s="209"/>
    </row>
    <row r="55" spans="1:14" ht="12.75">
      <c r="I55" s="27"/>
      <c r="J55"/>
      <c r="K55" s="28"/>
      <c r="L55" s="28"/>
      <c r="M55" s="209"/>
      <c r="N55" s="209"/>
    </row>
    <row r="56" spans="1:14" ht="12.75">
      <c r="I56" s="27"/>
      <c r="J56"/>
      <c r="K56" s="28"/>
      <c r="L56" s="28"/>
      <c r="M56" s="209"/>
      <c r="N56" s="209"/>
    </row>
    <row r="57" spans="1:14" ht="12.75">
      <c r="I57" s="27"/>
      <c r="J57"/>
      <c r="K57" s="28"/>
      <c r="L57" s="28"/>
      <c r="M57" s="209"/>
      <c r="N57" s="209"/>
    </row>
    <row r="58" spans="1:14" ht="12.75">
      <c r="I58" s="29"/>
      <c r="J58"/>
      <c r="K58"/>
      <c r="L58"/>
      <c r="M58" s="209"/>
      <c r="N58" s="209"/>
    </row>
    <row r="59" spans="1:14" ht="12.75">
      <c r="I59" s="40"/>
      <c r="J59"/>
      <c r="K59" s="41"/>
      <c r="L59" s="41"/>
      <c r="M59" s="209"/>
      <c r="N59" s="209"/>
    </row>
  </sheetData>
  <mergeCells count="1">
    <mergeCell ref="A1:D1"/>
  </mergeCells>
  <pageMargins left="0.7" right="0.7" top="0.75" bottom="0.75" header="0.3" footer="0.3"/>
  <pageSetup paperSize="9" scale="8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V41"/>
  <sheetViews>
    <sheetView showGridLines="0" view="pageBreakPreview" zoomScaleNormal="80" zoomScaleSheetLayoutView="100" workbookViewId="0">
      <selection activeCell="I19" sqref="I19"/>
    </sheetView>
  </sheetViews>
  <sheetFormatPr defaultColWidth="8.85546875" defaultRowHeight="12"/>
  <cols>
    <col min="1" max="1" width="45.140625" style="183" customWidth="1"/>
    <col min="2" max="2" width="11" style="184" customWidth="1"/>
    <col min="3" max="3" width="20" style="184" customWidth="1"/>
    <col min="4" max="4" width="18.85546875" style="184" customWidth="1"/>
    <col min="5" max="6" width="19" style="184" customWidth="1"/>
    <col min="7" max="7" width="10.28515625" style="181" bestFit="1" customWidth="1"/>
    <col min="8" max="8" width="9.28515625" style="181" bestFit="1" customWidth="1"/>
    <col min="9" max="9" width="6.28515625" style="184" bestFit="1" customWidth="1"/>
    <col min="10" max="10" width="36.42578125" style="184" bestFit="1" customWidth="1"/>
    <col min="11" max="11" width="5.85546875" style="184" bestFit="1" customWidth="1"/>
    <col min="12" max="12" width="15.85546875" style="184" bestFit="1" customWidth="1"/>
    <col min="13" max="15" width="16.140625" style="184" bestFit="1" customWidth="1"/>
    <col min="16" max="16" width="7.140625" style="183" bestFit="1" customWidth="1"/>
    <col min="17" max="232" width="8.85546875" style="183"/>
    <col min="233" max="233" width="32" style="183" customWidth="1"/>
    <col min="234" max="238" width="15" style="183" customWidth="1"/>
    <col min="239" max="488" width="8.85546875" style="183"/>
    <col min="489" max="489" width="32" style="183" customWidth="1"/>
    <col min="490" max="494" width="15" style="183" customWidth="1"/>
    <col min="495" max="744" width="8.85546875" style="183"/>
    <col min="745" max="745" width="32" style="183" customWidth="1"/>
    <col min="746" max="750" width="15" style="183" customWidth="1"/>
    <col min="751" max="1000" width="8.85546875" style="183"/>
    <col min="1001" max="1001" width="32" style="183" customWidth="1"/>
    <col min="1002" max="1006" width="15" style="183" customWidth="1"/>
    <col min="1007" max="1256" width="8.85546875" style="183"/>
    <col min="1257" max="1257" width="32" style="183" customWidth="1"/>
    <col min="1258" max="1262" width="15" style="183" customWidth="1"/>
    <col min="1263" max="1512" width="8.85546875" style="183"/>
    <col min="1513" max="1513" width="32" style="183" customWidth="1"/>
    <col min="1514" max="1518" width="15" style="183" customWidth="1"/>
    <col min="1519" max="1768" width="8.85546875" style="183"/>
    <col min="1769" max="1769" width="32" style="183" customWidth="1"/>
    <col min="1770" max="1774" width="15" style="183" customWidth="1"/>
    <col min="1775" max="2024" width="8.85546875" style="183"/>
    <col min="2025" max="2025" width="32" style="183" customWidth="1"/>
    <col min="2026" max="2030" width="15" style="183" customWidth="1"/>
    <col min="2031" max="2280" width="8.85546875" style="183"/>
    <col min="2281" max="2281" width="32" style="183" customWidth="1"/>
    <col min="2282" max="2286" width="15" style="183" customWidth="1"/>
    <col min="2287" max="2536" width="8.85546875" style="183"/>
    <col min="2537" max="2537" width="32" style="183" customWidth="1"/>
    <col min="2538" max="2542" width="15" style="183" customWidth="1"/>
    <col min="2543" max="2792" width="8.85546875" style="183"/>
    <col min="2793" max="2793" width="32" style="183" customWidth="1"/>
    <col min="2794" max="2798" width="15" style="183" customWidth="1"/>
    <col min="2799" max="3048" width="8.85546875" style="183"/>
    <col min="3049" max="3049" width="32" style="183" customWidth="1"/>
    <col min="3050" max="3054" width="15" style="183" customWidth="1"/>
    <col min="3055" max="3304" width="8.85546875" style="183"/>
    <col min="3305" max="3305" width="32" style="183" customWidth="1"/>
    <col min="3306" max="3310" width="15" style="183" customWidth="1"/>
    <col min="3311" max="3560" width="8.85546875" style="183"/>
    <col min="3561" max="3561" width="32" style="183" customWidth="1"/>
    <col min="3562" max="3566" width="15" style="183" customWidth="1"/>
    <col min="3567" max="3816" width="8.85546875" style="183"/>
    <col min="3817" max="3817" width="32" style="183" customWidth="1"/>
    <col min="3818" max="3822" width="15" style="183" customWidth="1"/>
    <col min="3823" max="4072" width="8.85546875" style="183"/>
    <col min="4073" max="4073" width="32" style="183" customWidth="1"/>
    <col min="4074" max="4078" width="15" style="183" customWidth="1"/>
    <col min="4079" max="4328" width="8.85546875" style="183"/>
    <col min="4329" max="4329" width="32" style="183" customWidth="1"/>
    <col min="4330" max="4334" width="15" style="183" customWidth="1"/>
    <col min="4335" max="4584" width="8.85546875" style="183"/>
    <col min="4585" max="4585" width="32" style="183" customWidth="1"/>
    <col min="4586" max="4590" width="15" style="183" customWidth="1"/>
    <col min="4591" max="4840" width="8.85546875" style="183"/>
    <col min="4841" max="4841" width="32" style="183" customWidth="1"/>
    <col min="4842" max="4846" width="15" style="183" customWidth="1"/>
    <col min="4847" max="5096" width="8.85546875" style="183"/>
    <col min="5097" max="5097" width="32" style="183" customWidth="1"/>
    <col min="5098" max="5102" width="15" style="183" customWidth="1"/>
    <col min="5103" max="5352" width="8.85546875" style="183"/>
    <col min="5353" max="5353" width="32" style="183" customWidth="1"/>
    <col min="5354" max="5358" width="15" style="183" customWidth="1"/>
    <col min="5359" max="5608" width="8.85546875" style="183"/>
    <col min="5609" max="5609" width="32" style="183" customWidth="1"/>
    <col min="5610" max="5614" width="15" style="183" customWidth="1"/>
    <col min="5615" max="5864" width="8.85546875" style="183"/>
    <col min="5865" max="5865" width="32" style="183" customWidth="1"/>
    <col min="5866" max="5870" width="15" style="183" customWidth="1"/>
    <col min="5871" max="6120" width="8.85546875" style="183"/>
    <col min="6121" max="6121" width="32" style="183" customWidth="1"/>
    <col min="6122" max="6126" width="15" style="183" customWidth="1"/>
    <col min="6127" max="6376" width="8.85546875" style="183"/>
    <col min="6377" max="6377" width="32" style="183" customWidth="1"/>
    <col min="6378" max="6382" width="15" style="183" customWidth="1"/>
    <col min="6383" max="6632" width="8.85546875" style="183"/>
    <col min="6633" max="6633" width="32" style="183" customWidth="1"/>
    <col min="6634" max="6638" width="15" style="183" customWidth="1"/>
    <col min="6639" max="6888" width="8.85546875" style="183"/>
    <col min="6889" max="6889" width="32" style="183" customWidth="1"/>
    <col min="6890" max="6894" width="15" style="183" customWidth="1"/>
    <col min="6895" max="7144" width="8.85546875" style="183"/>
    <col min="7145" max="7145" width="32" style="183" customWidth="1"/>
    <col min="7146" max="7150" width="15" style="183" customWidth="1"/>
    <col min="7151" max="7400" width="8.85546875" style="183"/>
    <col min="7401" max="7401" width="32" style="183" customWidth="1"/>
    <col min="7402" max="7406" width="15" style="183" customWidth="1"/>
    <col min="7407" max="7656" width="8.85546875" style="183"/>
    <col min="7657" max="7657" width="32" style="183" customWidth="1"/>
    <col min="7658" max="7662" width="15" style="183" customWidth="1"/>
    <col min="7663" max="7912" width="8.85546875" style="183"/>
    <col min="7913" max="7913" width="32" style="183" customWidth="1"/>
    <col min="7914" max="7918" width="15" style="183" customWidth="1"/>
    <col min="7919" max="8168" width="8.85546875" style="183"/>
    <col min="8169" max="8169" width="32" style="183" customWidth="1"/>
    <col min="8170" max="8174" width="15" style="183" customWidth="1"/>
    <col min="8175" max="8424" width="8.85546875" style="183"/>
    <col min="8425" max="8425" width="32" style="183" customWidth="1"/>
    <col min="8426" max="8430" width="15" style="183" customWidth="1"/>
    <col min="8431" max="8680" width="8.85546875" style="183"/>
    <col min="8681" max="8681" width="32" style="183" customWidth="1"/>
    <col min="8682" max="8686" width="15" style="183" customWidth="1"/>
    <col min="8687" max="8936" width="8.85546875" style="183"/>
    <col min="8937" max="8937" width="32" style="183" customWidth="1"/>
    <col min="8938" max="8942" width="15" style="183" customWidth="1"/>
    <col min="8943" max="9192" width="8.85546875" style="183"/>
    <col min="9193" max="9193" width="32" style="183" customWidth="1"/>
    <col min="9194" max="9198" width="15" style="183" customWidth="1"/>
    <col min="9199" max="9448" width="8.85546875" style="183"/>
    <col min="9449" max="9449" width="32" style="183" customWidth="1"/>
    <col min="9450" max="9454" width="15" style="183" customWidth="1"/>
    <col min="9455" max="9704" width="8.85546875" style="183"/>
    <col min="9705" max="9705" width="32" style="183" customWidth="1"/>
    <col min="9706" max="9710" width="15" style="183" customWidth="1"/>
    <col min="9711" max="9960" width="8.85546875" style="183"/>
    <col min="9961" max="9961" width="32" style="183" customWidth="1"/>
    <col min="9962" max="9966" width="15" style="183" customWidth="1"/>
    <col min="9967" max="10216" width="8.85546875" style="183"/>
    <col min="10217" max="10217" width="32" style="183" customWidth="1"/>
    <col min="10218" max="10222" width="15" style="183" customWidth="1"/>
    <col min="10223" max="10472" width="8.85546875" style="183"/>
    <col min="10473" max="10473" width="32" style="183" customWidth="1"/>
    <col min="10474" max="10478" width="15" style="183" customWidth="1"/>
    <col min="10479" max="10728" width="8.85546875" style="183"/>
    <col min="10729" max="10729" width="32" style="183" customWidth="1"/>
    <col min="10730" max="10734" width="15" style="183" customWidth="1"/>
    <col min="10735" max="10984" width="8.85546875" style="183"/>
    <col min="10985" max="10985" width="32" style="183" customWidth="1"/>
    <col min="10986" max="10990" width="15" style="183" customWidth="1"/>
    <col min="10991" max="11240" width="8.85546875" style="183"/>
    <col min="11241" max="11241" width="32" style="183" customWidth="1"/>
    <col min="11242" max="11246" width="15" style="183" customWidth="1"/>
    <col min="11247" max="11496" width="8.85546875" style="183"/>
    <col min="11497" max="11497" width="32" style="183" customWidth="1"/>
    <col min="11498" max="11502" width="15" style="183" customWidth="1"/>
    <col min="11503" max="11752" width="8.85546875" style="183"/>
    <col min="11753" max="11753" width="32" style="183" customWidth="1"/>
    <col min="11754" max="11758" width="15" style="183" customWidth="1"/>
    <col min="11759" max="12008" width="8.85546875" style="183"/>
    <col min="12009" max="12009" width="32" style="183" customWidth="1"/>
    <col min="12010" max="12014" width="15" style="183" customWidth="1"/>
    <col min="12015" max="12264" width="8.85546875" style="183"/>
    <col min="12265" max="12265" width="32" style="183" customWidth="1"/>
    <col min="12266" max="12270" width="15" style="183" customWidth="1"/>
    <col min="12271" max="12520" width="8.85546875" style="183"/>
    <col min="12521" max="12521" width="32" style="183" customWidth="1"/>
    <col min="12522" max="12526" width="15" style="183" customWidth="1"/>
    <col min="12527" max="12776" width="8.85546875" style="183"/>
    <col min="12777" max="12777" width="32" style="183" customWidth="1"/>
    <col min="12778" max="12782" width="15" style="183" customWidth="1"/>
    <col min="12783" max="13032" width="8.85546875" style="183"/>
    <col min="13033" max="13033" width="32" style="183" customWidth="1"/>
    <col min="13034" max="13038" width="15" style="183" customWidth="1"/>
    <col min="13039" max="13288" width="8.85546875" style="183"/>
    <col min="13289" max="13289" width="32" style="183" customWidth="1"/>
    <col min="13290" max="13294" width="15" style="183" customWidth="1"/>
    <col min="13295" max="13544" width="8.85546875" style="183"/>
    <col min="13545" max="13545" width="32" style="183" customWidth="1"/>
    <col min="13546" max="13550" width="15" style="183" customWidth="1"/>
    <col min="13551" max="13800" width="8.85546875" style="183"/>
    <col min="13801" max="13801" width="32" style="183" customWidth="1"/>
    <col min="13802" max="13806" width="15" style="183" customWidth="1"/>
    <col min="13807" max="14056" width="8.85546875" style="183"/>
    <col min="14057" max="14057" width="32" style="183" customWidth="1"/>
    <col min="14058" max="14062" width="15" style="183" customWidth="1"/>
    <col min="14063" max="14312" width="8.85546875" style="183"/>
    <col min="14313" max="14313" width="32" style="183" customWidth="1"/>
    <col min="14314" max="14318" width="15" style="183" customWidth="1"/>
    <col min="14319" max="14568" width="8.85546875" style="183"/>
    <col min="14569" max="14569" width="32" style="183" customWidth="1"/>
    <col min="14570" max="14574" width="15" style="183" customWidth="1"/>
    <col min="14575" max="14824" width="8.85546875" style="183"/>
    <col min="14825" max="14825" width="32" style="183" customWidth="1"/>
    <col min="14826" max="14830" width="15" style="183" customWidth="1"/>
    <col min="14831" max="15080" width="8.85546875" style="183"/>
    <col min="15081" max="15081" width="32" style="183" customWidth="1"/>
    <col min="15082" max="15086" width="15" style="183" customWidth="1"/>
    <col min="15087" max="15336" width="8.85546875" style="183"/>
    <col min="15337" max="15337" width="32" style="183" customWidth="1"/>
    <col min="15338" max="15342" width="15" style="183" customWidth="1"/>
    <col min="15343" max="15592" width="8.85546875" style="183"/>
    <col min="15593" max="15593" width="32" style="183" customWidth="1"/>
    <col min="15594" max="15598" width="15" style="183" customWidth="1"/>
    <col min="15599" max="15848" width="8.85546875" style="183"/>
    <col min="15849" max="15849" width="32" style="183" customWidth="1"/>
    <col min="15850" max="15854" width="15" style="183" customWidth="1"/>
    <col min="15855" max="16104" width="8.85546875" style="183"/>
    <col min="16105" max="16105" width="32" style="183" customWidth="1"/>
    <col min="16106" max="16110" width="15" style="183" customWidth="1"/>
    <col min="16111" max="16384" width="8.85546875" style="183"/>
  </cols>
  <sheetData>
    <row r="1" spans="1:22" s="170" customFormat="1" ht="27.6" customHeight="1">
      <c r="A1" s="222" t="s">
        <v>166</v>
      </c>
      <c r="B1" s="222"/>
      <c r="C1" s="222"/>
      <c r="D1" s="222"/>
      <c r="E1" s="222"/>
      <c r="F1" s="222"/>
      <c r="G1" s="168"/>
      <c r="H1" s="168"/>
      <c r="I1" s="169"/>
      <c r="J1" s="169"/>
      <c r="K1" s="169"/>
      <c r="L1" s="169"/>
      <c r="M1" s="169"/>
      <c r="N1" s="169"/>
      <c r="O1" s="169"/>
    </row>
    <row r="2" spans="1:22" s="170" customFormat="1" ht="24">
      <c r="A2" s="171"/>
      <c r="B2" s="172"/>
      <c r="C2" s="173" t="s">
        <v>150</v>
      </c>
      <c r="D2" s="173" t="s">
        <v>151</v>
      </c>
      <c r="E2" s="173" t="str">
        <f>+C2</f>
        <v>Sınırlı denetimden geçmiş</v>
      </c>
      <c r="F2" s="173" t="str">
        <f>+D2</f>
        <v>Sınırlı denetimden geçmemiş</v>
      </c>
      <c r="G2" s="168"/>
      <c r="H2" s="174"/>
      <c r="I2" s="21"/>
      <c r="J2"/>
      <c r="K2"/>
      <c r="L2" s="30"/>
      <c r="M2" s="30"/>
      <c r="N2" s="30"/>
      <c r="O2" s="30"/>
      <c r="P2"/>
    </row>
    <row r="3" spans="1:22" s="170" customFormat="1" ht="24">
      <c r="A3" s="175" t="s">
        <v>123</v>
      </c>
      <c r="B3" s="176" t="s">
        <v>59</v>
      </c>
      <c r="C3" s="177" t="s">
        <v>167</v>
      </c>
      <c r="D3" s="177" t="s">
        <v>168</v>
      </c>
      <c r="E3" s="177" t="s">
        <v>156</v>
      </c>
      <c r="F3" s="177" t="s">
        <v>157</v>
      </c>
      <c r="G3" s="168"/>
      <c r="H3" s="174"/>
      <c r="I3" s="21"/>
      <c r="J3"/>
      <c r="K3"/>
      <c r="L3" s="31"/>
      <c r="M3" s="31"/>
      <c r="N3" s="31"/>
      <c r="O3" s="31"/>
      <c r="P3"/>
    </row>
    <row r="4" spans="1:22" s="170" customFormat="1" ht="12.75">
      <c r="A4" s="178"/>
      <c r="B4" s="179"/>
      <c r="C4" s="179"/>
      <c r="D4" s="180"/>
      <c r="E4" s="179"/>
      <c r="F4" s="180"/>
      <c r="G4" s="168"/>
      <c r="H4" s="174"/>
      <c r="I4" s="21"/>
      <c r="J4"/>
      <c r="K4" s="31"/>
      <c r="L4" s="32"/>
      <c r="M4" s="32"/>
      <c r="N4" s="32"/>
      <c r="O4" s="32"/>
      <c r="P4"/>
    </row>
    <row r="5" spans="1:22" s="170" customFormat="1" ht="12.75">
      <c r="A5" s="118" t="s">
        <v>30</v>
      </c>
      <c r="B5" s="56"/>
      <c r="C5" s="56"/>
      <c r="D5" s="56"/>
      <c r="E5" s="56"/>
      <c r="F5" s="56"/>
      <c r="G5" s="168"/>
      <c r="H5" s="174"/>
      <c r="I5" s="21"/>
      <c r="J5" s="31"/>
      <c r="K5"/>
      <c r="L5"/>
      <c r="M5"/>
      <c r="N5"/>
      <c r="O5"/>
      <c r="P5"/>
    </row>
    <row r="6" spans="1:22" s="170" customFormat="1" ht="12.75">
      <c r="A6" s="111" t="s">
        <v>50</v>
      </c>
      <c r="B6" s="56">
        <v>18</v>
      </c>
      <c r="C6" s="58">
        <f>+'[5]Gelir Tablosu'!$D$9</f>
        <v>26786744</v>
      </c>
      <c r="D6" s="58">
        <f>+'[5]Gelir Tablosu'!$E9</f>
        <v>10532602</v>
      </c>
      <c r="E6" s="58">
        <f>+'[1]Gelir Tablosu'!$D$9</f>
        <v>15093915</v>
      </c>
      <c r="F6" s="58">
        <f>+'[1]Gelir Tablosu'!$E9</f>
        <v>5727306</v>
      </c>
      <c r="G6" s="168"/>
      <c r="H6" s="174"/>
      <c r="I6" s="21"/>
      <c r="J6" s="42"/>
      <c r="K6" s="42"/>
      <c r="L6" s="43"/>
      <c r="M6" s="43"/>
      <c r="N6" s="43"/>
      <c r="O6" s="43"/>
      <c r="P6"/>
      <c r="Q6"/>
      <c r="R6"/>
      <c r="S6"/>
      <c r="T6"/>
      <c r="U6"/>
      <c r="V6"/>
    </row>
    <row r="7" spans="1:22" s="170" customFormat="1" ht="12.75">
      <c r="A7" s="111" t="s">
        <v>31</v>
      </c>
      <c r="B7" s="56">
        <v>18</v>
      </c>
      <c r="C7" s="58">
        <f>+'[5]Gelir Tablosu'!$D$10</f>
        <v>-23201463</v>
      </c>
      <c r="D7" s="58">
        <f>+'[5]Gelir Tablosu'!$E10</f>
        <v>-9015394</v>
      </c>
      <c r="E7" s="58">
        <f>+'[1]Gelir Tablosu'!$D$10</f>
        <v>-13343546</v>
      </c>
      <c r="F7" s="58">
        <f>+'[1]Gelir Tablosu'!$E10</f>
        <v>-5048454</v>
      </c>
      <c r="G7" s="168"/>
      <c r="H7" s="174"/>
      <c r="I7" s="19"/>
      <c r="J7" s="42"/>
      <c r="K7" s="42"/>
      <c r="L7" s="43"/>
      <c r="M7" s="43"/>
      <c r="N7" s="43"/>
      <c r="O7" s="43"/>
      <c r="P7"/>
      <c r="Q7"/>
      <c r="R7"/>
      <c r="S7"/>
      <c r="T7"/>
      <c r="U7"/>
    </row>
    <row r="8" spans="1:22" s="170" customFormat="1" ht="11.25" customHeight="1">
      <c r="A8" s="98"/>
      <c r="B8" s="119"/>
      <c r="C8" s="59"/>
      <c r="D8" s="58"/>
      <c r="E8" s="59"/>
      <c r="F8" s="58"/>
      <c r="G8" s="181" t="s">
        <v>139</v>
      </c>
      <c r="H8" s="181" t="s">
        <v>139</v>
      </c>
      <c r="I8" s="21"/>
      <c r="P8"/>
      <c r="Q8"/>
      <c r="R8"/>
      <c r="S8"/>
      <c r="T8"/>
      <c r="U8"/>
    </row>
    <row r="9" spans="1:22" s="170" customFormat="1" ht="12.75">
      <c r="A9" s="120" t="s">
        <v>20</v>
      </c>
      <c r="B9" s="121"/>
      <c r="C9" s="60">
        <f>+SUM(C6:C7)</f>
        <v>3585281</v>
      </c>
      <c r="D9" s="60">
        <f>+SUM(D6:D7)</f>
        <v>1517208</v>
      </c>
      <c r="E9" s="60">
        <f>+SUM(E6:E7)</f>
        <v>1750369</v>
      </c>
      <c r="F9" s="60">
        <f>+SUM(F6:F7)</f>
        <v>678852</v>
      </c>
      <c r="G9" s="168">
        <f>+C9-'[11]Profit or Loss '!$C$9</f>
        <v>0</v>
      </c>
      <c r="H9" s="168">
        <f>+D9-'[11]Profit or Loss '!$D$9</f>
        <v>0</v>
      </c>
      <c r="I9" s="21"/>
      <c r="J9" s="44"/>
      <c r="K9"/>
      <c r="L9" s="45"/>
      <c r="M9" s="45"/>
      <c r="N9" s="45"/>
      <c r="O9" s="45"/>
      <c r="P9"/>
      <c r="Q9"/>
      <c r="R9"/>
      <c r="S9"/>
      <c r="T9"/>
      <c r="U9"/>
    </row>
    <row r="10" spans="1:22" s="170" customFormat="1" ht="12.75" customHeight="1">
      <c r="A10" s="111"/>
      <c r="B10" s="122"/>
      <c r="C10" s="56"/>
      <c r="D10" s="56"/>
      <c r="E10" s="56"/>
      <c r="F10" s="56"/>
      <c r="G10" s="168"/>
      <c r="H10" s="182"/>
      <c r="I10" s="21"/>
      <c r="P10"/>
      <c r="Q10"/>
      <c r="R10"/>
      <c r="S10"/>
      <c r="T10"/>
      <c r="U10"/>
    </row>
    <row r="11" spans="1:22" s="170" customFormat="1" ht="12.75">
      <c r="A11" s="111" t="s">
        <v>152</v>
      </c>
      <c r="B11" s="56">
        <v>19</v>
      </c>
      <c r="C11" s="58">
        <f>+'[5]Gelir Tablosu'!$D$14</f>
        <v>-441659</v>
      </c>
      <c r="D11" s="58">
        <f>+'[5]Gelir Tablosu'!$E14</f>
        <v>-232435</v>
      </c>
      <c r="E11" s="58">
        <f>+'[1]Gelir Tablosu'!$D$14</f>
        <v>-275225</v>
      </c>
      <c r="F11" s="58">
        <f>+'[1]Gelir Tablosu'!$E14</f>
        <v>-115843</v>
      </c>
      <c r="G11" s="168"/>
      <c r="H11" s="182"/>
      <c r="I11" s="20"/>
      <c r="J11" s="42"/>
      <c r="K11" s="42"/>
      <c r="L11" s="43"/>
      <c r="M11" s="43"/>
      <c r="N11" s="43"/>
      <c r="O11" s="43"/>
      <c r="P11"/>
      <c r="Q11"/>
      <c r="R11"/>
      <c r="S11"/>
      <c r="T11"/>
      <c r="U11"/>
    </row>
    <row r="12" spans="1:22" s="170" customFormat="1" ht="12.75">
      <c r="A12" s="111" t="s">
        <v>32</v>
      </c>
      <c r="B12" s="56">
        <v>19</v>
      </c>
      <c r="C12" s="58">
        <f>+'[5]Gelir Tablosu'!$D$15</f>
        <v>-309260</v>
      </c>
      <c r="D12" s="58">
        <f>+'[5]Gelir Tablosu'!$E15</f>
        <v>-139213</v>
      </c>
      <c r="E12" s="58">
        <f>+'[1]Gelir Tablosu'!$D$15</f>
        <v>-188107</v>
      </c>
      <c r="F12" s="58">
        <f>+'[1]Gelir Tablosu'!$E15</f>
        <v>-74375</v>
      </c>
      <c r="G12" s="168"/>
      <c r="H12" s="182"/>
      <c r="I12" s="20"/>
      <c r="J12" s="42"/>
      <c r="K12" s="42"/>
      <c r="L12" s="43"/>
      <c r="M12" s="43"/>
      <c r="N12" s="43"/>
      <c r="O12" s="43"/>
      <c r="P12"/>
      <c r="Q12"/>
      <c r="R12"/>
      <c r="S12"/>
      <c r="T12"/>
      <c r="U12"/>
    </row>
    <row r="13" spans="1:22" s="170" customFormat="1" ht="12.75">
      <c r="A13" s="111" t="s">
        <v>33</v>
      </c>
      <c r="B13" s="56">
        <v>19</v>
      </c>
      <c r="C13" s="58">
        <f>+'[5]Gelir Tablosu'!$D$16</f>
        <v>-274316</v>
      </c>
      <c r="D13" s="58">
        <f>+'[5]Gelir Tablosu'!$E16</f>
        <v>-144797</v>
      </c>
      <c r="E13" s="58">
        <f>+'[1]Gelir Tablosu'!$D$16</f>
        <v>-204185</v>
      </c>
      <c r="F13" s="58">
        <f>+'[1]Gelir Tablosu'!$E16</f>
        <v>-83056</v>
      </c>
      <c r="G13" s="168"/>
      <c r="H13" s="182"/>
      <c r="I13" s="21"/>
      <c r="J13" s="42"/>
      <c r="K13" s="42"/>
      <c r="L13" s="43"/>
      <c r="M13" s="43"/>
      <c r="N13" s="43"/>
      <c r="O13" s="43"/>
      <c r="P13"/>
      <c r="Q13"/>
      <c r="R13"/>
      <c r="S13"/>
      <c r="T13"/>
      <c r="U13"/>
    </row>
    <row r="14" spans="1:22" s="170" customFormat="1" ht="12.75">
      <c r="A14" s="111" t="s">
        <v>51</v>
      </c>
      <c r="B14" s="56">
        <v>21</v>
      </c>
      <c r="C14" s="58">
        <f>+'[5]Gelir Tablosu'!$D$17</f>
        <v>601796</v>
      </c>
      <c r="D14" s="58">
        <f>+'[5]Gelir Tablosu'!$E17</f>
        <v>220536</v>
      </c>
      <c r="E14" s="58">
        <f>+'[1]Gelir Tablosu'!$D$17</f>
        <v>333074</v>
      </c>
      <c r="F14" s="58">
        <f>+'[1]Gelir Tablosu'!$E17</f>
        <v>116016</v>
      </c>
      <c r="G14" s="168"/>
      <c r="H14" s="182"/>
      <c r="I14" s="21"/>
      <c r="J14" s="42"/>
      <c r="K14" s="42"/>
      <c r="L14" s="43"/>
      <c r="M14" s="43"/>
      <c r="N14" s="43"/>
      <c r="O14" s="43"/>
      <c r="P14"/>
      <c r="Q14"/>
      <c r="R14"/>
      <c r="S14"/>
      <c r="T14"/>
      <c r="U14"/>
    </row>
    <row r="15" spans="1:22" s="170" customFormat="1" ht="12.75">
      <c r="A15" s="111" t="s">
        <v>52</v>
      </c>
      <c r="B15" s="56">
        <v>21</v>
      </c>
      <c r="C15" s="58">
        <f>+'[5]Gelir Tablosu'!$D$18</f>
        <v>-359602</v>
      </c>
      <c r="D15" s="58">
        <f>+'[5]Gelir Tablosu'!$E18</f>
        <v>-139715</v>
      </c>
      <c r="E15" s="58">
        <f>+'[1]Gelir Tablosu'!$D$18</f>
        <v>-151408</v>
      </c>
      <c r="F15" s="58">
        <f>+'[1]Gelir Tablosu'!$E18</f>
        <v>-50732</v>
      </c>
      <c r="G15" s="168"/>
      <c r="H15" s="182"/>
      <c r="I15" s="21"/>
      <c r="J15" s="42"/>
      <c r="K15" s="42"/>
      <c r="L15" s="43"/>
      <c r="M15" s="43"/>
      <c r="N15" s="43"/>
      <c r="O15" s="43"/>
      <c r="P15"/>
      <c r="Q15"/>
      <c r="R15"/>
      <c r="S15"/>
      <c r="T15"/>
      <c r="U15"/>
    </row>
    <row r="16" spans="1:22" s="170" customFormat="1" ht="12" customHeight="1">
      <c r="A16" s="98"/>
      <c r="B16" s="119"/>
      <c r="C16" s="53"/>
      <c r="D16" s="54"/>
      <c r="E16" s="53"/>
      <c r="F16" s="54"/>
      <c r="G16" s="181" t="s">
        <v>139</v>
      </c>
      <c r="H16" s="181" t="s">
        <v>139</v>
      </c>
      <c r="I16" s="20"/>
      <c r="P16"/>
      <c r="Q16"/>
      <c r="R16"/>
      <c r="S16"/>
      <c r="T16"/>
      <c r="U16"/>
    </row>
    <row r="17" spans="1:21" s="170" customFormat="1" ht="12.75">
      <c r="A17" s="120" t="s">
        <v>53</v>
      </c>
      <c r="B17" s="121"/>
      <c r="C17" s="60">
        <f>+SUM(C9:C15)</f>
        <v>2802240</v>
      </c>
      <c r="D17" s="60">
        <f>+SUM(D9:D15)</f>
        <v>1081584</v>
      </c>
      <c r="E17" s="60">
        <f>+SUM(E9:E15)</f>
        <v>1264518</v>
      </c>
      <c r="F17" s="60">
        <f>+SUM(F9:F15)</f>
        <v>470862</v>
      </c>
      <c r="G17" s="168">
        <f>+C17-'[11]Profit or Loss '!$C$17</f>
        <v>0</v>
      </c>
      <c r="H17" s="168">
        <f>+D17-'[11]Profit or Loss '!$D$17</f>
        <v>0</v>
      </c>
      <c r="I17" s="20"/>
      <c r="J17" s="44"/>
      <c r="K17"/>
      <c r="L17" s="45"/>
      <c r="M17" s="45"/>
      <c r="N17" s="45"/>
      <c r="O17" s="45"/>
      <c r="P17"/>
      <c r="Q17"/>
      <c r="R17"/>
      <c r="S17"/>
      <c r="T17"/>
      <c r="U17"/>
    </row>
    <row r="18" spans="1:21" s="170" customFormat="1" ht="11.25" customHeight="1">
      <c r="A18" s="111"/>
      <c r="B18" s="122"/>
      <c r="C18" s="56"/>
      <c r="D18" s="56"/>
      <c r="E18" s="56"/>
      <c r="F18" s="56"/>
      <c r="G18" s="168"/>
      <c r="H18" s="182"/>
      <c r="I18" s="20"/>
      <c r="P18"/>
      <c r="Q18"/>
      <c r="R18"/>
      <c r="S18"/>
      <c r="T18"/>
      <c r="U18"/>
    </row>
    <row r="19" spans="1:21" ht="12.75">
      <c r="A19" s="111" t="s">
        <v>64</v>
      </c>
      <c r="B19" s="56">
        <v>29</v>
      </c>
      <c r="C19" s="58">
        <f>+'[5]Gelir Tablosu'!$D$22</f>
        <v>2464</v>
      </c>
      <c r="D19" s="61">
        <f>+'[5]Gelir Tablosu'!$E22</f>
        <v>0</v>
      </c>
      <c r="E19" s="58">
        <f>+'[1]Gelir Tablosu'!$D$22</f>
        <v>1172</v>
      </c>
      <c r="F19" s="61">
        <f>+'[1]Gelir Tablosu'!$E22</f>
        <v>0</v>
      </c>
      <c r="H19" s="182"/>
      <c r="I19" s="20"/>
      <c r="J19" s="42"/>
      <c r="K19" s="42"/>
      <c r="L19" s="46"/>
      <c r="M19" s="46"/>
      <c r="N19" s="46"/>
      <c r="O19" s="46"/>
      <c r="P19"/>
      <c r="Q19"/>
      <c r="R19"/>
      <c r="S19"/>
      <c r="T19"/>
      <c r="U19"/>
    </row>
    <row r="20" spans="1:21" s="170" customFormat="1" ht="11.25" customHeight="1">
      <c r="A20" s="111" t="s">
        <v>56</v>
      </c>
      <c r="B20" s="56">
        <v>29</v>
      </c>
      <c r="C20" s="58">
        <f>+'[5]Gelir Tablosu'!$D$23</f>
        <v>-1466</v>
      </c>
      <c r="D20" s="61">
        <f>+'[5]Gelir Tablosu'!$E23</f>
        <v>-1466</v>
      </c>
      <c r="E20" s="58">
        <f>+'[1]Gelir Tablosu'!$D$23</f>
        <v>-728</v>
      </c>
      <c r="F20" s="61">
        <f>+'[1]Gelir Tablosu'!$E23</f>
        <v>-442</v>
      </c>
      <c r="G20" s="168"/>
      <c r="H20" s="182"/>
      <c r="I20" s="20"/>
      <c r="J20" s="42"/>
      <c r="K20" s="42"/>
      <c r="L20" s="43"/>
      <c r="M20" s="46"/>
      <c r="N20" s="43"/>
      <c r="O20" s="46"/>
      <c r="P20"/>
      <c r="Q20"/>
      <c r="R20"/>
      <c r="S20"/>
      <c r="T20"/>
      <c r="U20"/>
    </row>
    <row r="21" spans="1:21" s="187" customFormat="1" ht="27" hidden="1" customHeight="1">
      <c r="A21" s="111" t="s">
        <v>142</v>
      </c>
      <c r="B21" s="56">
        <v>32</v>
      </c>
      <c r="C21" s="78">
        <f>+'[5]Gelir Tablosu'!$D$24</f>
        <v>0</v>
      </c>
      <c r="D21" s="198">
        <f>+'[5]Gelir Tablosu'!$E24</f>
        <v>0</v>
      </c>
      <c r="E21" s="78">
        <f>+'[1]Gelir Tablosu'!$D$24</f>
        <v>0</v>
      </c>
      <c r="F21" s="198">
        <f>+'[1]Gelir Tablosu'!$E24</f>
        <v>0</v>
      </c>
      <c r="G21" s="168"/>
      <c r="H21" s="182"/>
      <c r="I21" s="20"/>
      <c r="J21" s="46"/>
      <c r="K21" s="46"/>
      <c r="L21" s="46"/>
      <c r="M21" s="46"/>
      <c r="N21" s="46"/>
      <c r="O21" s="46"/>
      <c r="P21"/>
      <c r="Q21"/>
      <c r="R21"/>
      <c r="S21"/>
      <c r="T21"/>
      <c r="U21"/>
    </row>
    <row r="22" spans="1:21" s="170" customFormat="1" ht="11.25" customHeight="1">
      <c r="A22" s="111"/>
      <c r="B22" s="56"/>
      <c r="C22" s="59"/>
      <c r="D22" s="58"/>
      <c r="E22" s="59"/>
      <c r="F22" s="58"/>
      <c r="G22" s="181" t="s">
        <v>139</v>
      </c>
      <c r="H22" s="181" t="s">
        <v>139</v>
      </c>
      <c r="I22" s="21"/>
      <c r="P22"/>
      <c r="Q22"/>
      <c r="R22"/>
      <c r="S22"/>
      <c r="T22"/>
      <c r="U22"/>
    </row>
    <row r="23" spans="1:21" s="170" customFormat="1" ht="12.75">
      <c r="A23" s="120" t="s">
        <v>69</v>
      </c>
      <c r="B23" s="121"/>
      <c r="C23" s="60">
        <f>+SUM(C17:C21)</f>
        <v>2803238</v>
      </c>
      <c r="D23" s="60">
        <f>+SUM(D17:D21)</f>
        <v>1080118</v>
      </c>
      <c r="E23" s="60">
        <f>+SUM(E17:E21)</f>
        <v>1264962</v>
      </c>
      <c r="F23" s="60">
        <f>+SUM(F17:F21)</f>
        <v>470420</v>
      </c>
      <c r="G23" s="168">
        <f>+C23-'[11]Profit or Loss '!$C$24</f>
        <v>0</v>
      </c>
      <c r="H23" s="168">
        <f>+D23-'[11]Profit or Loss '!$D$24</f>
        <v>0</v>
      </c>
      <c r="I23" s="21"/>
      <c r="J23" s="44"/>
      <c r="K23"/>
      <c r="L23" s="45"/>
      <c r="M23" s="45"/>
      <c r="N23" s="45"/>
      <c r="O23" s="45"/>
      <c r="P23"/>
      <c r="Q23"/>
      <c r="R23"/>
      <c r="S23"/>
      <c r="T23"/>
      <c r="U23"/>
    </row>
    <row r="24" spans="1:21" s="170" customFormat="1" ht="11.25" customHeight="1">
      <c r="A24" s="111"/>
      <c r="B24" s="122"/>
      <c r="C24" s="55"/>
      <c r="D24" s="56"/>
      <c r="E24" s="55"/>
      <c r="F24" s="56"/>
      <c r="G24" s="168"/>
      <c r="H24" s="182"/>
      <c r="I24" s="21"/>
      <c r="P24"/>
      <c r="Q24"/>
      <c r="R24"/>
      <c r="S24"/>
      <c r="T24"/>
      <c r="U24"/>
    </row>
    <row r="25" spans="1:21" s="170" customFormat="1" ht="12.75">
      <c r="A25" s="111" t="s">
        <v>65</v>
      </c>
      <c r="B25" s="56">
        <v>22</v>
      </c>
      <c r="C25" s="58">
        <f>+'[5]Gelir Tablosu'!$D$28</f>
        <v>1279414</v>
      </c>
      <c r="D25" s="58">
        <f>+'[5]Gelir Tablosu'!$E28</f>
        <v>508840</v>
      </c>
      <c r="E25" s="58">
        <f>+'[1]Gelir Tablosu'!$D$28</f>
        <v>436259</v>
      </c>
      <c r="F25" s="58">
        <f>+'[1]Gelir Tablosu'!$E28</f>
        <v>235210</v>
      </c>
      <c r="G25" s="168"/>
      <c r="H25" s="182"/>
      <c r="I25" s="20"/>
      <c r="J25" s="42"/>
      <c r="K25" s="42"/>
      <c r="L25" s="43"/>
      <c r="M25" s="43"/>
      <c r="N25" s="43"/>
      <c r="O25" s="43"/>
      <c r="P25"/>
      <c r="Q25"/>
      <c r="R25"/>
      <c r="S25"/>
      <c r="T25"/>
      <c r="U25"/>
    </row>
    <row r="26" spans="1:21" s="170" customFormat="1" ht="12.75">
      <c r="A26" s="111" t="s">
        <v>66</v>
      </c>
      <c r="B26" s="56">
        <v>23</v>
      </c>
      <c r="C26" s="58">
        <f>+'[5]Gelir Tablosu'!$D$29</f>
        <v>-1290127</v>
      </c>
      <c r="D26" s="58">
        <f>+'[5]Gelir Tablosu'!$E29</f>
        <v>-613612</v>
      </c>
      <c r="E26" s="58">
        <f>+'[1]Gelir Tablosu'!$D$29</f>
        <v>-809429</v>
      </c>
      <c r="F26" s="58">
        <f>+'[1]Gelir Tablosu'!$E29</f>
        <v>-425687</v>
      </c>
      <c r="G26" s="168"/>
      <c r="H26" s="182"/>
      <c r="I26" s="20"/>
      <c r="J26" s="42"/>
      <c r="K26" s="42"/>
      <c r="L26" s="43"/>
      <c r="M26" s="43"/>
      <c r="N26" s="43"/>
      <c r="O26" s="43"/>
      <c r="P26"/>
      <c r="Q26"/>
      <c r="R26"/>
      <c r="S26"/>
      <c r="T26"/>
      <c r="U26"/>
    </row>
    <row r="27" spans="1:21" s="170" customFormat="1" ht="12" customHeight="1">
      <c r="A27" s="123"/>
      <c r="B27" s="124"/>
      <c r="C27" s="10"/>
      <c r="D27" s="4"/>
      <c r="E27" s="10"/>
      <c r="F27" s="4"/>
      <c r="G27" s="181" t="s">
        <v>139</v>
      </c>
      <c r="H27" s="181" t="s">
        <v>139</v>
      </c>
      <c r="I27" s="21"/>
      <c r="P27"/>
      <c r="Q27"/>
      <c r="R27"/>
      <c r="S27"/>
      <c r="T27"/>
      <c r="U27"/>
    </row>
    <row r="28" spans="1:21" s="170" customFormat="1" ht="13.5" customHeight="1">
      <c r="A28" s="120" t="s">
        <v>34</v>
      </c>
      <c r="B28" s="121"/>
      <c r="C28" s="60">
        <f>+SUM(C23:C26)</f>
        <v>2792525</v>
      </c>
      <c r="D28" s="60">
        <f>+SUM(D23:D26)</f>
        <v>975346</v>
      </c>
      <c r="E28" s="60">
        <f>+SUM(E23:E26)</f>
        <v>891792</v>
      </c>
      <c r="F28" s="60">
        <f>+SUM(F23:F26)</f>
        <v>279943</v>
      </c>
      <c r="G28" s="168">
        <f>+C28-'[11]Profit or Loss '!$C$29</f>
        <v>0</v>
      </c>
      <c r="H28" s="168">
        <f>+D28-'[11]Profit or Loss '!$D$29</f>
        <v>0</v>
      </c>
      <c r="I28" s="21"/>
      <c r="J28" s="44"/>
      <c r="K28"/>
      <c r="L28" s="45"/>
      <c r="M28" s="45"/>
      <c r="N28" s="45"/>
      <c r="O28" s="45"/>
      <c r="P28"/>
      <c r="Q28"/>
      <c r="R28"/>
      <c r="S28"/>
      <c r="T28"/>
      <c r="U28"/>
    </row>
    <row r="29" spans="1:21" s="170" customFormat="1" ht="12.75">
      <c r="A29" s="118"/>
      <c r="B29" s="125"/>
      <c r="C29" s="63"/>
      <c r="D29" s="64"/>
      <c r="E29" s="63"/>
      <c r="F29" s="64"/>
      <c r="G29" s="168"/>
      <c r="H29" s="182"/>
      <c r="I29" s="21"/>
      <c r="P29"/>
      <c r="Q29"/>
      <c r="R29"/>
      <c r="S29"/>
      <c r="T29"/>
      <c r="U29"/>
    </row>
    <row r="30" spans="1:21" s="170" customFormat="1" ht="12.75">
      <c r="A30" s="118" t="s">
        <v>120</v>
      </c>
      <c r="B30" s="55"/>
      <c r="C30" s="59">
        <f>+SUM(C31:C32)</f>
        <v>26052</v>
      </c>
      <c r="D30" s="59">
        <f>+SUM(D31:D32)</f>
        <v>23857</v>
      </c>
      <c r="E30" s="59">
        <f>+SUM(E31:E32)</f>
        <v>17645</v>
      </c>
      <c r="F30" s="59">
        <f>+SUM(F31:F32)</f>
        <v>65</v>
      </c>
      <c r="G30" s="168"/>
      <c r="H30" s="182"/>
      <c r="I30" s="20"/>
      <c r="J30" s="44"/>
      <c r="K30"/>
      <c r="L30" s="45"/>
      <c r="M30" s="45"/>
      <c r="N30" s="45"/>
      <c r="O30" s="45"/>
      <c r="P30"/>
      <c r="Q30"/>
      <c r="R30"/>
      <c r="S30"/>
      <c r="T30"/>
      <c r="U30"/>
    </row>
    <row r="31" spans="1:21" s="170" customFormat="1" ht="12.75">
      <c r="A31" s="111" t="s">
        <v>61</v>
      </c>
      <c r="B31" s="56">
        <v>24</v>
      </c>
      <c r="C31" s="58">
        <f>+ROUND('[5]Gelir Tablosu'!$D$34,0)</f>
        <v>-25929</v>
      </c>
      <c r="D31" s="58">
        <f>+ROUND('[5]Gelir Tablosu'!$E34,0)</f>
        <v>-13028</v>
      </c>
      <c r="E31" s="58">
        <f>+ROUND('[1]Gelir Tablosu'!$D$34,0)</f>
        <v>-4025</v>
      </c>
      <c r="F31" s="58">
        <f>+ROUND('[1]Gelir Tablosu'!$E34,0)</f>
        <v>632</v>
      </c>
      <c r="G31" s="168"/>
      <c r="H31" s="182"/>
      <c r="I31" s="20"/>
      <c r="J31" s="42"/>
      <c r="K31" s="42"/>
      <c r="L31" s="43"/>
      <c r="M31" s="43"/>
      <c r="N31" s="43"/>
      <c r="O31" s="43"/>
      <c r="P31"/>
      <c r="Q31"/>
      <c r="R31"/>
      <c r="S31"/>
      <c r="T31"/>
      <c r="U31"/>
    </row>
    <row r="32" spans="1:21" s="170" customFormat="1" ht="12.75">
      <c r="A32" s="111" t="s">
        <v>135</v>
      </c>
      <c r="B32" s="56">
        <v>24</v>
      </c>
      <c r="C32" s="58">
        <f>+ROUND('[5]Gelir Tablosu'!$D$35,0)</f>
        <v>51981</v>
      </c>
      <c r="D32" s="58">
        <f>+ROUND('[5]Gelir Tablosu'!$E35,0)</f>
        <v>36885</v>
      </c>
      <c r="E32" s="58">
        <f>+ROUND('[1]Gelir Tablosu'!$D$35,0)</f>
        <v>21670</v>
      </c>
      <c r="F32" s="58">
        <f>+ROUND('[1]Gelir Tablosu'!$E35,0)</f>
        <v>-567</v>
      </c>
      <c r="G32" s="168"/>
      <c r="H32" s="182"/>
      <c r="I32" s="21"/>
      <c r="J32" s="42"/>
      <c r="K32" s="42"/>
      <c r="L32" s="43"/>
      <c r="M32" s="43"/>
      <c r="N32" s="43"/>
      <c r="O32" s="43"/>
      <c r="P32"/>
      <c r="Q32"/>
      <c r="R32"/>
      <c r="S32"/>
      <c r="T32"/>
      <c r="U32"/>
    </row>
    <row r="33" spans="1:21" s="170" customFormat="1" ht="12" customHeight="1">
      <c r="A33" s="123"/>
      <c r="B33" s="124"/>
      <c r="C33" s="184"/>
      <c r="D33" s="184"/>
      <c r="E33" s="184"/>
      <c r="F33" s="184"/>
      <c r="G33" s="181" t="s">
        <v>139</v>
      </c>
      <c r="H33" s="181" t="s">
        <v>139</v>
      </c>
      <c r="I33" s="21"/>
      <c r="P33"/>
      <c r="Q33"/>
      <c r="R33"/>
      <c r="S33"/>
      <c r="T33"/>
      <c r="U33"/>
    </row>
    <row r="34" spans="1:21" s="170" customFormat="1" ht="12.75">
      <c r="A34" s="120" t="s">
        <v>81</v>
      </c>
      <c r="B34" s="121"/>
      <c r="C34" s="60">
        <f>+C28+C31+C32</f>
        <v>2818577</v>
      </c>
      <c r="D34" s="60">
        <f>+D28+D31+D32</f>
        <v>999203</v>
      </c>
      <c r="E34" s="60">
        <f>+E28+E31+E32</f>
        <v>909437</v>
      </c>
      <c r="F34" s="60">
        <f>+F28+F31+F32</f>
        <v>280008</v>
      </c>
      <c r="G34" s="168">
        <f>+C34-'[11]Profit or Loss '!$C$35</f>
        <v>0</v>
      </c>
      <c r="H34" s="168">
        <f>+D34-'[11]Profit or Loss '!$D$35</f>
        <v>0</v>
      </c>
      <c r="I34" s="21"/>
      <c r="J34" s="44"/>
      <c r="K34"/>
      <c r="L34" s="45"/>
      <c r="M34" s="45"/>
      <c r="N34" s="45"/>
      <c r="O34" s="45"/>
      <c r="P34"/>
      <c r="Q34"/>
      <c r="R34"/>
      <c r="S34"/>
      <c r="T34"/>
      <c r="U34"/>
    </row>
    <row r="35" spans="1:21" s="170" customFormat="1" ht="12.75">
      <c r="A35" s="120"/>
      <c r="B35" s="121"/>
      <c r="C35" s="185"/>
      <c r="D35" s="185"/>
      <c r="E35" s="185"/>
      <c r="F35" s="185"/>
      <c r="G35" s="168"/>
      <c r="H35" s="182"/>
      <c r="I35" s="21"/>
      <c r="P35"/>
      <c r="Q35"/>
      <c r="R35"/>
      <c r="S35"/>
      <c r="T35"/>
      <c r="U35"/>
    </row>
    <row r="36" spans="1:21" s="187" customFormat="1" ht="17.25" customHeight="1" thickBot="1">
      <c r="A36" s="102" t="s">
        <v>124</v>
      </c>
      <c r="B36" s="186">
        <v>25</v>
      </c>
      <c r="C36" s="65" t="s">
        <v>169</v>
      </c>
      <c r="D36" s="65" t="s">
        <v>170</v>
      </c>
      <c r="E36" s="65" t="s">
        <v>158</v>
      </c>
      <c r="F36" s="65" t="s">
        <v>159</v>
      </c>
      <c r="G36" s="168"/>
      <c r="H36" s="182"/>
      <c r="I36" s="20"/>
      <c r="J36" s="44"/>
      <c r="K36" s="44"/>
      <c r="L36" s="30"/>
      <c r="M36" s="30"/>
      <c r="N36" s="30"/>
      <c r="O36" s="30"/>
      <c r="P36"/>
      <c r="Q36"/>
      <c r="R36"/>
      <c r="S36"/>
      <c r="T36"/>
      <c r="U36"/>
    </row>
    <row r="37" spans="1:21" ht="12.75" thickTop="1">
      <c r="H37" s="182"/>
      <c r="I37" s="20"/>
      <c r="J37" s="22"/>
      <c r="K37" s="22"/>
    </row>
    <row r="38" spans="1:21" ht="12.75">
      <c r="H38" s="182"/>
      <c r="I38" s="21"/>
      <c r="J38" s="21"/>
      <c r="K38" s="21"/>
      <c r="L38" s="21"/>
    </row>
    <row r="39" spans="1:21" ht="12.75">
      <c r="H39" s="182"/>
      <c r="I39" s="21"/>
      <c r="J39" s="23"/>
      <c r="K39" s="23"/>
      <c r="L39" s="21"/>
    </row>
    <row r="40" spans="1:21" ht="12.75">
      <c r="H40" s="182"/>
      <c r="I40" s="21"/>
      <c r="J40" s="21"/>
      <c r="K40" s="21"/>
      <c r="L40" s="21"/>
    </row>
    <row r="41" spans="1:21" ht="12.75">
      <c r="H41" s="182"/>
      <c r="I41" s="24"/>
      <c r="J41" s="24"/>
      <c r="K41" s="24"/>
      <c r="L41" s="21"/>
    </row>
  </sheetData>
  <mergeCells count="1">
    <mergeCell ref="A1:F1"/>
  </mergeCells>
  <pageMargins left="0.7" right="0.7" top="0.75" bottom="0.75" header="0.3" footer="0.3"/>
  <pageSetup paperSize="9" scale="68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V30"/>
  <sheetViews>
    <sheetView showGridLines="0" view="pageBreakPreview" zoomScaleNormal="80" zoomScaleSheetLayoutView="100" workbookViewId="0">
      <selection activeCell="I19" sqref="I19"/>
    </sheetView>
  </sheetViews>
  <sheetFormatPr defaultColWidth="8.85546875" defaultRowHeight="12"/>
  <cols>
    <col min="1" max="1" width="62" style="183" customWidth="1"/>
    <col min="2" max="2" width="13.7109375" style="184" customWidth="1"/>
    <col min="3" max="3" width="20.28515625" style="184" customWidth="1"/>
    <col min="4" max="4" width="19.85546875" style="184" customWidth="1"/>
    <col min="5" max="5" width="20.28515625" style="196" customWidth="1"/>
    <col min="6" max="6" width="20.28515625" style="184" customWidth="1"/>
    <col min="7" max="7" width="10.28515625" style="188" bestFit="1" customWidth="1"/>
    <col min="8" max="8" width="10" style="188" bestFit="1" customWidth="1"/>
    <col min="9" max="9" width="63" style="183" bestFit="1" customWidth="1"/>
    <col min="10" max="10" width="5.7109375" style="183" bestFit="1" customWidth="1"/>
    <col min="11" max="14" width="15.42578125" style="183" bestFit="1" customWidth="1"/>
    <col min="15" max="15" width="4.85546875" style="183" bestFit="1" customWidth="1"/>
    <col min="16" max="241" width="8.85546875" style="183"/>
    <col min="242" max="242" width="37.42578125" style="183" customWidth="1"/>
    <col min="243" max="243" width="13.42578125" style="183" customWidth="1"/>
    <col min="244" max="247" width="15" style="183" customWidth="1"/>
    <col min="248" max="497" width="8.85546875" style="183"/>
    <col min="498" max="498" width="37.42578125" style="183" customWidth="1"/>
    <col min="499" max="499" width="13.42578125" style="183" customWidth="1"/>
    <col min="500" max="503" width="15" style="183" customWidth="1"/>
    <col min="504" max="753" width="8.85546875" style="183"/>
    <col min="754" max="754" width="37.42578125" style="183" customWidth="1"/>
    <col min="755" max="755" width="13.42578125" style="183" customWidth="1"/>
    <col min="756" max="759" width="15" style="183" customWidth="1"/>
    <col min="760" max="1009" width="8.85546875" style="183"/>
    <col min="1010" max="1010" width="37.42578125" style="183" customWidth="1"/>
    <col min="1011" max="1011" width="13.42578125" style="183" customWidth="1"/>
    <col min="1012" max="1015" width="15" style="183" customWidth="1"/>
    <col min="1016" max="1265" width="8.85546875" style="183"/>
    <col min="1266" max="1266" width="37.42578125" style="183" customWidth="1"/>
    <col min="1267" max="1267" width="13.42578125" style="183" customWidth="1"/>
    <col min="1268" max="1271" width="15" style="183" customWidth="1"/>
    <col min="1272" max="1521" width="8.85546875" style="183"/>
    <col min="1522" max="1522" width="37.42578125" style="183" customWidth="1"/>
    <col min="1523" max="1523" width="13.42578125" style="183" customWidth="1"/>
    <col min="1524" max="1527" width="15" style="183" customWidth="1"/>
    <col min="1528" max="1777" width="8.85546875" style="183"/>
    <col min="1778" max="1778" width="37.42578125" style="183" customWidth="1"/>
    <col min="1779" max="1779" width="13.42578125" style="183" customWidth="1"/>
    <col min="1780" max="1783" width="15" style="183" customWidth="1"/>
    <col min="1784" max="2033" width="8.85546875" style="183"/>
    <col min="2034" max="2034" width="37.42578125" style="183" customWidth="1"/>
    <col min="2035" max="2035" width="13.42578125" style="183" customWidth="1"/>
    <col min="2036" max="2039" width="15" style="183" customWidth="1"/>
    <col min="2040" max="2289" width="8.85546875" style="183"/>
    <col min="2290" max="2290" width="37.42578125" style="183" customWidth="1"/>
    <col min="2291" max="2291" width="13.42578125" style="183" customWidth="1"/>
    <col min="2292" max="2295" width="15" style="183" customWidth="1"/>
    <col min="2296" max="2545" width="8.85546875" style="183"/>
    <col min="2546" max="2546" width="37.42578125" style="183" customWidth="1"/>
    <col min="2547" max="2547" width="13.42578125" style="183" customWidth="1"/>
    <col min="2548" max="2551" width="15" style="183" customWidth="1"/>
    <col min="2552" max="2801" width="8.85546875" style="183"/>
    <col min="2802" max="2802" width="37.42578125" style="183" customWidth="1"/>
    <col min="2803" max="2803" width="13.42578125" style="183" customWidth="1"/>
    <col min="2804" max="2807" width="15" style="183" customWidth="1"/>
    <col min="2808" max="3057" width="8.85546875" style="183"/>
    <col min="3058" max="3058" width="37.42578125" style="183" customWidth="1"/>
    <col min="3059" max="3059" width="13.42578125" style="183" customWidth="1"/>
    <col min="3060" max="3063" width="15" style="183" customWidth="1"/>
    <col min="3064" max="3313" width="8.85546875" style="183"/>
    <col min="3314" max="3314" width="37.42578125" style="183" customWidth="1"/>
    <col min="3315" max="3315" width="13.42578125" style="183" customWidth="1"/>
    <col min="3316" max="3319" width="15" style="183" customWidth="1"/>
    <col min="3320" max="3569" width="8.85546875" style="183"/>
    <col min="3570" max="3570" width="37.42578125" style="183" customWidth="1"/>
    <col min="3571" max="3571" width="13.42578125" style="183" customWidth="1"/>
    <col min="3572" max="3575" width="15" style="183" customWidth="1"/>
    <col min="3576" max="3825" width="8.85546875" style="183"/>
    <col min="3826" max="3826" width="37.42578125" style="183" customWidth="1"/>
    <col min="3827" max="3827" width="13.42578125" style="183" customWidth="1"/>
    <col min="3828" max="3831" width="15" style="183" customWidth="1"/>
    <col min="3832" max="4081" width="8.85546875" style="183"/>
    <col min="4082" max="4082" width="37.42578125" style="183" customWidth="1"/>
    <col min="4083" max="4083" width="13.42578125" style="183" customWidth="1"/>
    <col min="4084" max="4087" width="15" style="183" customWidth="1"/>
    <col min="4088" max="4337" width="8.85546875" style="183"/>
    <col min="4338" max="4338" width="37.42578125" style="183" customWidth="1"/>
    <col min="4339" max="4339" width="13.42578125" style="183" customWidth="1"/>
    <col min="4340" max="4343" width="15" style="183" customWidth="1"/>
    <col min="4344" max="4593" width="8.85546875" style="183"/>
    <col min="4594" max="4594" width="37.42578125" style="183" customWidth="1"/>
    <col min="4595" max="4595" width="13.42578125" style="183" customWidth="1"/>
    <col min="4596" max="4599" width="15" style="183" customWidth="1"/>
    <col min="4600" max="4849" width="8.85546875" style="183"/>
    <col min="4850" max="4850" width="37.42578125" style="183" customWidth="1"/>
    <col min="4851" max="4851" width="13.42578125" style="183" customWidth="1"/>
    <col min="4852" max="4855" width="15" style="183" customWidth="1"/>
    <col min="4856" max="5105" width="8.85546875" style="183"/>
    <col min="5106" max="5106" width="37.42578125" style="183" customWidth="1"/>
    <col min="5107" max="5107" width="13.42578125" style="183" customWidth="1"/>
    <col min="5108" max="5111" width="15" style="183" customWidth="1"/>
    <col min="5112" max="5361" width="8.85546875" style="183"/>
    <col min="5362" max="5362" width="37.42578125" style="183" customWidth="1"/>
    <col min="5363" max="5363" width="13.42578125" style="183" customWidth="1"/>
    <col min="5364" max="5367" width="15" style="183" customWidth="1"/>
    <col min="5368" max="5617" width="8.85546875" style="183"/>
    <col min="5618" max="5618" width="37.42578125" style="183" customWidth="1"/>
    <col min="5619" max="5619" width="13.42578125" style="183" customWidth="1"/>
    <col min="5620" max="5623" width="15" style="183" customWidth="1"/>
    <col min="5624" max="5873" width="8.85546875" style="183"/>
    <col min="5874" max="5874" width="37.42578125" style="183" customWidth="1"/>
    <col min="5875" max="5875" width="13.42578125" style="183" customWidth="1"/>
    <col min="5876" max="5879" width="15" style="183" customWidth="1"/>
    <col min="5880" max="6129" width="8.85546875" style="183"/>
    <col min="6130" max="6130" width="37.42578125" style="183" customWidth="1"/>
    <col min="6131" max="6131" width="13.42578125" style="183" customWidth="1"/>
    <col min="6132" max="6135" width="15" style="183" customWidth="1"/>
    <col min="6136" max="6385" width="8.85546875" style="183"/>
    <col min="6386" max="6386" width="37.42578125" style="183" customWidth="1"/>
    <col min="6387" max="6387" width="13.42578125" style="183" customWidth="1"/>
    <col min="6388" max="6391" width="15" style="183" customWidth="1"/>
    <col min="6392" max="6641" width="8.85546875" style="183"/>
    <col min="6642" max="6642" width="37.42578125" style="183" customWidth="1"/>
    <col min="6643" max="6643" width="13.42578125" style="183" customWidth="1"/>
    <col min="6644" max="6647" width="15" style="183" customWidth="1"/>
    <col min="6648" max="6897" width="8.85546875" style="183"/>
    <col min="6898" max="6898" width="37.42578125" style="183" customWidth="1"/>
    <col min="6899" max="6899" width="13.42578125" style="183" customWidth="1"/>
    <col min="6900" max="6903" width="15" style="183" customWidth="1"/>
    <col min="6904" max="7153" width="8.85546875" style="183"/>
    <col min="7154" max="7154" width="37.42578125" style="183" customWidth="1"/>
    <col min="7155" max="7155" width="13.42578125" style="183" customWidth="1"/>
    <col min="7156" max="7159" width="15" style="183" customWidth="1"/>
    <col min="7160" max="7409" width="8.85546875" style="183"/>
    <col min="7410" max="7410" width="37.42578125" style="183" customWidth="1"/>
    <col min="7411" max="7411" width="13.42578125" style="183" customWidth="1"/>
    <col min="7412" max="7415" width="15" style="183" customWidth="1"/>
    <col min="7416" max="7665" width="8.85546875" style="183"/>
    <col min="7666" max="7666" width="37.42578125" style="183" customWidth="1"/>
    <col min="7667" max="7667" width="13.42578125" style="183" customWidth="1"/>
    <col min="7668" max="7671" width="15" style="183" customWidth="1"/>
    <col min="7672" max="7921" width="8.85546875" style="183"/>
    <col min="7922" max="7922" width="37.42578125" style="183" customWidth="1"/>
    <col min="7923" max="7923" width="13.42578125" style="183" customWidth="1"/>
    <col min="7924" max="7927" width="15" style="183" customWidth="1"/>
    <col min="7928" max="8177" width="8.85546875" style="183"/>
    <col min="8178" max="8178" width="37.42578125" style="183" customWidth="1"/>
    <col min="8179" max="8179" width="13.42578125" style="183" customWidth="1"/>
    <col min="8180" max="8183" width="15" style="183" customWidth="1"/>
    <col min="8184" max="8433" width="8.85546875" style="183"/>
    <col min="8434" max="8434" width="37.42578125" style="183" customWidth="1"/>
    <col min="8435" max="8435" width="13.42578125" style="183" customWidth="1"/>
    <col min="8436" max="8439" width="15" style="183" customWidth="1"/>
    <col min="8440" max="8689" width="8.85546875" style="183"/>
    <col min="8690" max="8690" width="37.42578125" style="183" customWidth="1"/>
    <col min="8691" max="8691" width="13.42578125" style="183" customWidth="1"/>
    <col min="8692" max="8695" width="15" style="183" customWidth="1"/>
    <col min="8696" max="8945" width="8.85546875" style="183"/>
    <col min="8946" max="8946" width="37.42578125" style="183" customWidth="1"/>
    <col min="8947" max="8947" width="13.42578125" style="183" customWidth="1"/>
    <col min="8948" max="8951" width="15" style="183" customWidth="1"/>
    <col min="8952" max="9201" width="8.85546875" style="183"/>
    <col min="9202" max="9202" width="37.42578125" style="183" customWidth="1"/>
    <col min="9203" max="9203" width="13.42578125" style="183" customWidth="1"/>
    <col min="9204" max="9207" width="15" style="183" customWidth="1"/>
    <col min="9208" max="9457" width="8.85546875" style="183"/>
    <col min="9458" max="9458" width="37.42578125" style="183" customWidth="1"/>
    <col min="9459" max="9459" width="13.42578125" style="183" customWidth="1"/>
    <col min="9460" max="9463" width="15" style="183" customWidth="1"/>
    <col min="9464" max="9713" width="8.85546875" style="183"/>
    <col min="9714" max="9714" width="37.42578125" style="183" customWidth="1"/>
    <col min="9715" max="9715" width="13.42578125" style="183" customWidth="1"/>
    <col min="9716" max="9719" width="15" style="183" customWidth="1"/>
    <col min="9720" max="9969" width="8.85546875" style="183"/>
    <col min="9970" max="9970" width="37.42578125" style="183" customWidth="1"/>
    <col min="9971" max="9971" width="13.42578125" style="183" customWidth="1"/>
    <col min="9972" max="9975" width="15" style="183" customWidth="1"/>
    <col min="9976" max="10225" width="8.85546875" style="183"/>
    <col min="10226" max="10226" width="37.42578125" style="183" customWidth="1"/>
    <col min="10227" max="10227" width="13.42578125" style="183" customWidth="1"/>
    <col min="10228" max="10231" width="15" style="183" customWidth="1"/>
    <col min="10232" max="10481" width="8.85546875" style="183"/>
    <col min="10482" max="10482" width="37.42578125" style="183" customWidth="1"/>
    <col min="10483" max="10483" width="13.42578125" style="183" customWidth="1"/>
    <col min="10484" max="10487" width="15" style="183" customWidth="1"/>
    <col min="10488" max="10737" width="8.85546875" style="183"/>
    <col min="10738" max="10738" width="37.42578125" style="183" customWidth="1"/>
    <col min="10739" max="10739" width="13.42578125" style="183" customWidth="1"/>
    <col min="10740" max="10743" width="15" style="183" customWidth="1"/>
    <col min="10744" max="10993" width="8.85546875" style="183"/>
    <col min="10994" max="10994" width="37.42578125" style="183" customWidth="1"/>
    <col min="10995" max="10995" width="13.42578125" style="183" customWidth="1"/>
    <col min="10996" max="10999" width="15" style="183" customWidth="1"/>
    <col min="11000" max="11249" width="8.85546875" style="183"/>
    <col min="11250" max="11250" width="37.42578125" style="183" customWidth="1"/>
    <col min="11251" max="11251" width="13.42578125" style="183" customWidth="1"/>
    <col min="11252" max="11255" width="15" style="183" customWidth="1"/>
    <col min="11256" max="11505" width="8.85546875" style="183"/>
    <col min="11506" max="11506" width="37.42578125" style="183" customWidth="1"/>
    <col min="11507" max="11507" width="13.42578125" style="183" customWidth="1"/>
    <col min="11508" max="11511" width="15" style="183" customWidth="1"/>
    <col min="11512" max="11761" width="8.85546875" style="183"/>
    <col min="11762" max="11762" width="37.42578125" style="183" customWidth="1"/>
    <col min="11763" max="11763" width="13.42578125" style="183" customWidth="1"/>
    <col min="11764" max="11767" width="15" style="183" customWidth="1"/>
    <col min="11768" max="12017" width="8.85546875" style="183"/>
    <col min="12018" max="12018" width="37.42578125" style="183" customWidth="1"/>
    <col min="12019" max="12019" width="13.42578125" style="183" customWidth="1"/>
    <col min="12020" max="12023" width="15" style="183" customWidth="1"/>
    <col min="12024" max="12273" width="8.85546875" style="183"/>
    <col min="12274" max="12274" width="37.42578125" style="183" customWidth="1"/>
    <col min="12275" max="12275" width="13.42578125" style="183" customWidth="1"/>
    <col min="12276" max="12279" width="15" style="183" customWidth="1"/>
    <col min="12280" max="12529" width="8.85546875" style="183"/>
    <col min="12530" max="12530" width="37.42578125" style="183" customWidth="1"/>
    <col min="12531" max="12531" width="13.42578125" style="183" customWidth="1"/>
    <col min="12532" max="12535" width="15" style="183" customWidth="1"/>
    <col min="12536" max="12785" width="8.85546875" style="183"/>
    <col min="12786" max="12786" width="37.42578125" style="183" customWidth="1"/>
    <col min="12787" max="12787" width="13.42578125" style="183" customWidth="1"/>
    <col min="12788" max="12791" width="15" style="183" customWidth="1"/>
    <col min="12792" max="13041" width="8.85546875" style="183"/>
    <col min="13042" max="13042" width="37.42578125" style="183" customWidth="1"/>
    <col min="13043" max="13043" width="13.42578125" style="183" customWidth="1"/>
    <col min="13044" max="13047" width="15" style="183" customWidth="1"/>
    <col min="13048" max="13297" width="8.85546875" style="183"/>
    <col min="13298" max="13298" width="37.42578125" style="183" customWidth="1"/>
    <col min="13299" max="13299" width="13.42578125" style="183" customWidth="1"/>
    <col min="13300" max="13303" width="15" style="183" customWidth="1"/>
    <col min="13304" max="13553" width="8.85546875" style="183"/>
    <col min="13554" max="13554" width="37.42578125" style="183" customWidth="1"/>
    <col min="13555" max="13555" width="13.42578125" style="183" customWidth="1"/>
    <col min="13556" max="13559" width="15" style="183" customWidth="1"/>
    <col min="13560" max="13809" width="8.85546875" style="183"/>
    <col min="13810" max="13810" width="37.42578125" style="183" customWidth="1"/>
    <col min="13811" max="13811" width="13.42578125" style="183" customWidth="1"/>
    <col min="13812" max="13815" width="15" style="183" customWidth="1"/>
    <col min="13816" max="14065" width="8.85546875" style="183"/>
    <col min="14066" max="14066" width="37.42578125" style="183" customWidth="1"/>
    <col min="14067" max="14067" width="13.42578125" style="183" customWidth="1"/>
    <col min="14068" max="14071" width="15" style="183" customWidth="1"/>
    <col min="14072" max="14321" width="8.85546875" style="183"/>
    <col min="14322" max="14322" width="37.42578125" style="183" customWidth="1"/>
    <col min="14323" max="14323" width="13.42578125" style="183" customWidth="1"/>
    <col min="14324" max="14327" width="15" style="183" customWidth="1"/>
    <col min="14328" max="14577" width="8.85546875" style="183"/>
    <col min="14578" max="14578" width="37.42578125" style="183" customWidth="1"/>
    <col min="14579" max="14579" width="13.42578125" style="183" customWidth="1"/>
    <col min="14580" max="14583" width="15" style="183" customWidth="1"/>
    <col min="14584" max="14833" width="8.85546875" style="183"/>
    <col min="14834" max="14834" width="37.42578125" style="183" customWidth="1"/>
    <col min="14835" max="14835" width="13.42578125" style="183" customWidth="1"/>
    <col min="14836" max="14839" width="15" style="183" customWidth="1"/>
    <col min="14840" max="15089" width="8.85546875" style="183"/>
    <col min="15090" max="15090" width="37.42578125" style="183" customWidth="1"/>
    <col min="15091" max="15091" width="13.42578125" style="183" customWidth="1"/>
    <col min="15092" max="15095" width="15" style="183" customWidth="1"/>
    <col min="15096" max="15345" width="8.85546875" style="183"/>
    <col min="15346" max="15346" width="37.42578125" style="183" customWidth="1"/>
    <col min="15347" max="15347" width="13.42578125" style="183" customWidth="1"/>
    <col min="15348" max="15351" width="15" style="183" customWidth="1"/>
    <col min="15352" max="15601" width="8.85546875" style="183"/>
    <col min="15602" max="15602" width="37.42578125" style="183" customWidth="1"/>
    <col min="15603" max="15603" width="13.42578125" style="183" customWidth="1"/>
    <col min="15604" max="15607" width="15" style="183" customWidth="1"/>
    <col min="15608" max="15857" width="8.85546875" style="183"/>
    <col min="15858" max="15858" width="37.42578125" style="183" customWidth="1"/>
    <col min="15859" max="15859" width="13.42578125" style="183" customWidth="1"/>
    <col min="15860" max="15863" width="15" style="183" customWidth="1"/>
    <col min="15864" max="16113" width="8.85546875" style="183"/>
    <col min="16114" max="16114" width="37.42578125" style="183" customWidth="1"/>
    <col min="16115" max="16115" width="13.42578125" style="183" customWidth="1"/>
    <col min="16116" max="16119" width="15" style="183" customWidth="1"/>
    <col min="16120" max="16384" width="8.85546875" style="183"/>
  </cols>
  <sheetData>
    <row r="1" spans="1:15" ht="21.6" customHeight="1">
      <c r="A1" s="223" t="s">
        <v>171</v>
      </c>
      <c r="B1" s="223"/>
      <c r="C1" s="223"/>
      <c r="D1" s="223"/>
      <c r="E1" s="223"/>
      <c r="F1" s="223"/>
    </row>
    <row r="2" spans="1:15" ht="38.25" customHeight="1">
      <c r="A2" s="126"/>
      <c r="B2" s="127"/>
      <c r="C2" s="173" t="str">
        <f>+'[2]Gelir Tablosu'!C2</f>
        <v>Sınırlı denetimden geçmiş</v>
      </c>
      <c r="D2" s="173" t="str">
        <f>+'Gelir Tablosu '!D2</f>
        <v>Sınırlı denetimden geçmemiş</v>
      </c>
      <c r="E2" s="173" t="str">
        <f>+'Gelir Tablosu '!E2</f>
        <v>Sınırlı denetimden geçmiş</v>
      </c>
      <c r="F2" s="173" t="str">
        <f>+'Gelir Tablosu '!F2</f>
        <v>Sınırlı denetimden geçmemiş</v>
      </c>
      <c r="I2"/>
      <c r="J2"/>
      <c r="K2" s="30"/>
      <c r="L2" s="30"/>
      <c r="M2" s="30"/>
      <c r="N2" s="30"/>
      <c r="O2"/>
    </row>
    <row r="3" spans="1:15" ht="28.5" customHeight="1">
      <c r="A3" s="167" t="s">
        <v>123</v>
      </c>
      <c r="B3" s="129" t="s">
        <v>59</v>
      </c>
      <c r="C3" s="177" t="str">
        <f>+'Gelir Tablosu '!C3</f>
        <v>1 Ocak-
30 Haziran 2021</v>
      </c>
      <c r="D3" s="177" t="str">
        <f>+'Gelir Tablosu '!D3</f>
        <v>1 Nisan-
30 Haziran 2021</v>
      </c>
      <c r="E3" s="177" t="str">
        <f>+'Gelir Tablosu '!E3</f>
        <v>1 Ocak-
30 Haziran 2020</v>
      </c>
      <c r="F3" s="177" t="str">
        <f>+'Gelir Tablosu '!F3</f>
        <v>1 Nisan-
30 Haziran 2020</v>
      </c>
      <c r="I3"/>
      <c r="J3"/>
      <c r="K3" s="30"/>
      <c r="L3" s="30"/>
      <c r="M3" s="30"/>
      <c r="N3" s="30"/>
      <c r="O3"/>
    </row>
    <row r="4" spans="1:15" ht="12.75">
      <c r="A4" s="130"/>
      <c r="B4" s="66"/>
      <c r="C4" s="66"/>
      <c r="D4" s="67"/>
      <c r="E4" s="66"/>
      <c r="F4" s="67"/>
      <c r="G4" s="181" t="s">
        <v>139</v>
      </c>
      <c r="H4" s="181" t="s">
        <v>139</v>
      </c>
      <c r="I4"/>
      <c r="J4"/>
      <c r="K4" s="31"/>
      <c r="L4" s="31"/>
      <c r="M4" s="31"/>
      <c r="N4" s="31"/>
      <c r="O4"/>
    </row>
    <row r="5" spans="1:15" ht="12.75">
      <c r="A5" s="98" t="s">
        <v>81</v>
      </c>
      <c r="B5" s="53"/>
      <c r="C5" s="68">
        <f>+'Gelir Tablosu '!C34</f>
        <v>2818577</v>
      </c>
      <c r="D5" s="68">
        <f>+'Gelir Tablosu '!D34</f>
        <v>999203</v>
      </c>
      <c r="E5" s="68">
        <f>+'Gelir Tablosu '!E34</f>
        <v>909437</v>
      </c>
      <c r="F5" s="68">
        <f>+'Gelir Tablosu '!F34</f>
        <v>280008</v>
      </c>
      <c r="G5" s="188">
        <f>+C5-'[11]Comprehensive Income Statement'!$C$5</f>
        <v>0</v>
      </c>
      <c r="H5" s="188">
        <f>+D5-'[11]Comprehensive Income Statement'!$D$5</f>
        <v>0</v>
      </c>
      <c r="I5" s="34"/>
      <c r="J5"/>
      <c r="K5" s="35"/>
      <c r="L5" s="35"/>
      <c r="M5" s="35"/>
      <c r="N5" s="35"/>
      <c r="O5"/>
    </row>
    <row r="6" spans="1:15" ht="12.75">
      <c r="A6" s="118"/>
      <c r="B6" s="55"/>
      <c r="C6" s="55"/>
      <c r="D6" s="56"/>
      <c r="E6" s="55"/>
      <c r="F6" s="56"/>
      <c r="O6"/>
    </row>
    <row r="7" spans="1:15" ht="12.75">
      <c r="A7" s="118" t="s">
        <v>37</v>
      </c>
      <c r="B7" s="55"/>
      <c r="C7" s="55"/>
      <c r="D7" s="56"/>
      <c r="E7" s="55"/>
      <c r="F7" s="56"/>
      <c r="I7" s="34"/>
      <c r="O7"/>
    </row>
    <row r="8" spans="1:15" ht="12.75">
      <c r="A8" s="111"/>
      <c r="B8" s="55"/>
      <c r="C8" s="56"/>
      <c r="D8" s="56"/>
      <c r="E8" s="56"/>
      <c r="F8" s="56"/>
      <c r="J8"/>
      <c r="K8"/>
      <c r="L8"/>
      <c r="M8"/>
      <c r="N8"/>
      <c r="O8"/>
    </row>
    <row r="9" spans="1:15" ht="12.75">
      <c r="A9" s="118" t="s">
        <v>45</v>
      </c>
      <c r="B9" s="56"/>
      <c r="C9" s="56"/>
      <c r="D9" s="56"/>
      <c r="E9" s="56"/>
      <c r="F9" s="56"/>
      <c r="I9" s="34"/>
      <c r="J9"/>
      <c r="K9"/>
      <c r="L9"/>
      <c r="M9"/>
      <c r="N9"/>
      <c r="O9"/>
    </row>
    <row r="10" spans="1:15" ht="12.75">
      <c r="A10" s="111" t="s">
        <v>67</v>
      </c>
      <c r="B10" s="122">
        <v>17</v>
      </c>
      <c r="C10" s="62">
        <f>+[7]Sheet1!$F$39</f>
        <v>-16517</v>
      </c>
      <c r="D10" s="62">
        <f>+C10-'[8]Kapsamlı Gelir Tablosu'!$C$10</f>
        <v>-20578</v>
      </c>
      <c r="E10" s="62">
        <f>+[3]Sheet1!$F$39</f>
        <v>-3380</v>
      </c>
      <c r="F10" s="62">
        <f>+E10-'[4]Kapsamlı Gelir Tablosu'!$C$10</f>
        <v>-9681</v>
      </c>
      <c r="I10" s="33"/>
      <c r="J10" s="33"/>
      <c r="K10" s="36"/>
      <c r="L10" s="36"/>
      <c r="M10" s="36"/>
      <c r="N10" s="36"/>
      <c r="O10"/>
    </row>
    <row r="11" spans="1:15" ht="24">
      <c r="A11" s="115" t="s">
        <v>136</v>
      </c>
      <c r="B11" s="122">
        <v>17</v>
      </c>
      <c r="C11" s="62">
        <f>+[7]Sheet1!$F$43</f>
        <v>-5680</v>
      </c>
      <c r="D11" s="62">
        <f>+C11-'[8]Kapsamlı Gelir Tablosu'!$C$11</f>
        <v>-11937</v>
      </c>
      <c r="E11" s="62">
        <f>+[3]Sheet1!$F$43</f>
        <v>-1301</v>
      </c>
      <c r="F11" s="69">
        <f>+E11-'[4]Kapsamlı Gelir Tablosu'!$C$11</f>
        <v>6474</v>
      </c>
      <c r="I11" s="33"/>
      <c r="J11" s="33"/>
      <c r="K11" s="36"/>
      <c r="L11" s="36"/>
      <c r="M11" s="36"/>
      <c r="N11" s="36"/>
      <c r="O11"/>
    </row>
    <row r="12" spans="1:15" ht="12" customHeight="1">
      <c r="A12" s="115"/>
      <c r="B12" s="122"/>
      <c r="C12" s="69"/>
      <c r="D12" s="69"/>
      <c r="E12" s="69"/>
      <c r="F12" s="69"/>
      <c r="O12"/>
    </row>
    <row r="13" spans="1:15" ht="24">
      <c r="A13" s="118" t="s">
        <v>82</v>
      </c>
      <c r="B13" s="122"/>
      <c r="C13" s="69"/>
      <c r="D13" s="69"/>
      <c r="E13" s="69"/>
      <c r="F13" s="69"/>
      <c r="I13" s="34"/>
      <c r="J13"/>
      <c r="K13"/>
      <c r="L13"/>
      <c r="M13"/>
      <c r="N13"/>
      <c r="O13"/>
    </row>
    <row r="14" spans="1:15" ht="24">
      <c r="A14" s="131" t="s">
        <v>83</v>
      </c>
      <c r="B14" s="132">
        <v>17</v>
      </c>
      <c r="C14" s="133">
        <f>+[7]Sheet1!$F$40</f>
        <v>3303</v>
      </c>
      <c r="D14" s="133">
        <f>+C14-'[8]Kapsamlı Gelir Tablosu'!$C$14</f>
        <v>4115</v>
      </c>
      <c r="E14" s="133">
        <f>+[3]Sheet1!$F$40</f>
        <v>676</v>
      </c>
      <c r="F14" s="133">
        <f>+E14-'[4]Kapsamlı Gelir Tablosu'!$C$14</f>
        <v>1936</v>
      </c>
      <c r="I14" s="33"/>
      <c r="J14" s="33"/>
      <c r="K14" s="36"/>
      <c r="L14" s="36"/>
      <c r="M14" s="33"/>
      <c r="N14" s="33"/>
      <c r="O14"/>
    </row>
    <row r="15" spans="1:15" ht="24">
      <c r="A15" s="134" t="s">
        <v>137</v>
      </c>
      <c r="B15" s="124">
        <v>17</v>
      </c>
      <c r="C15" s="70">
        <f>+[7]Sheet1!$F$44</f>
        <v>284</v>
      </c>
      <c r="D15" s="70">
        <f>+C15-'[8]Kapsamlı Gelir Tablosu'!$C$15</f>
        <v>597</v>
      </c>
      <c r="E15" s="70">
        <f>+[3]Sheet1!$F$44</f>
        <v>65</v>
      </c>
      <c r="F15" s="70">
        <f>+E15-'[4]Kapsamlı Gelir Tablosu'!$C$15</f>
        <v>-324</v>
      </c>
      <c r="I15" s="33"/>
      <c r="J15" s="33"/>
      <c r="K15" s="33"/>
      <c r="L15" s="33"/>
      <c r="M15" s="33"/>
      <c r="N15" s="33"/>
      <c r="O15"/>
    </row>
    <row r="16" spans="1:15" ht="12.75">
      <c r="A16" s="111"/>
      <c r="B16" s="122"/>
      <c r="C16" s="62"/>
      <c r="D16" s="62"/>
      <c r="E16" s="62"/>
      <c r="F16" s="62"/>
      <c r="O16"/>
    </row>
    <row r="17" spans="1:22" ht="12.75">
      <c r="A17" s="118" t="s">
        <v>46</v>
      </c>
      <c r="B17" s="122"/>
      <c r="C17" s="62"/>
      <c r="D17" s="62"/>
      <c r="E17" s="62"/>
      <c r="F17" s="62"/>
      <c r="I17" s="34"/>
      <c r="J17"/>
      <c r="K17"/>
      <c r="L17"/>
      <c r="M17"/>
      <c r="N17"/>
      <c r="O17"/>
    </row>
    <row r="18" spans="1:22" s="189" customFormat="1" ht="12.75">
      <c r="A18" s="135" t="s">
        <v>127</v>
      </c>
      <c r="B18" s="122">
        <v>17</v>
      </c>
      <c r="C18" s="62">
        <f>+[7]Sheet1!$F$46</f>
        <v>-459002</v>
      </c>
      <c r="D18" s="62">
        <f>+C18-'[8]Kapsamlı Gelir Tablosu'!$C$18</f>
        <v>-83898</v>
      </c>
      <c r="E18" s="62">
        <f>+[3]Sheet1!$F$46</f>
        <v>-406021</v>
      </c>
      <c r="F18" s="62">
        <f>+E18-'[4]Kapsamlı Gelir Tablosu'!$C$18</f>
        <v>-180979</v>
      </c>
      <c r="G18" s="188"/>
      <c r="H18" s="188"/>
      <c r="I18" s="33"/>
      <c r="J18" s="33"/>
      <c r="K18" s="36"/>
      <c r="L18" s="36"/>
      <c r="M18" s="36"/>
      <c r="N18" s="36"/>
      <c r="O18"/>
      <c r="P18" s="183"/>
      <c r="Q18" s="183"/>
      <c r="R18" s="183"/>
      <c r="S18" s="183"/>
      <c r="T18" s="183"/>
      <c r="U18" s="183"/>
      <c r="V18" s="183"/>
    </row>
    <row r="19" spans="1:22" s="189" customFormat="1" ht="12.75">
      <c r="A19" s="135"/>
      <c r="B19" s="122"/>
      <c r="C19" s="62"/>
      <c r="D19" s="62"/>
      <c r="E19" s="62"/>
      <c r="F19" s="62"/>
      <c r="G19" s="188"/>
      <c r="H19" s="188"/>
      <c r="I19" s="33"/>
      <c r="O19"/>
      <c r="P19" s="183"/>
      <c r="Q19" s="183"/>
      <c r="R19" s="183"/>
      <c r="S19" s="183"/>
      <c r="T19" s="183"/>
      <c r="U19" s="183"/>
      <c r="V19" s="183"/>
    </row>
    <row r="20" spans="1:22" s="189" customFormat="1" ht="24">
      <c r="A20" s="136" t="s">
        <v>84</v>
      </c>
      <c r="B20" s="122"/>
      <c r="C20" s="62"/>
      <c r="D20" s="62"/>
      <c r="E20" s="62"/>
      <c r="F20" s="62"/>
      <c r="G20" s="188"/>
      <c r="H20" s="188"/>
      <c r="I20" s="34"/>
      <c r="J20"/>
      <c r="K20"/>
      <c r="L20"/>
      <c r="M20"/>
      <c r="N20"/>
      <c r="O20"/>
      <c r="P20" s="183"/>
      <c r="Q20" s="183"/>
      <c r="R20" s="183"/>
      <c r="S20" s="183"/>
      <c r="T20" s="183"/>
      <c r="U20" s="183"/>
      <c r="V20" s="183"/>
    </row>
    <row r="21" spans="1:22" s="189" customFormat="1" ht="24">
      <c r="A21" s="134" t="s">
        <v>85</v>
      </c>
      <c r="B21" s="124">
        <v>17</v>
      </c>
      <c r="C21" s="70">
        <f>+[7]Sheet1!$F$47</f>
        <v>102128</v>
      </c>
      <c r="D21" s="70">
        <f>+C21-'[8]Kapsamlı Gelir Tablosu'!$C$21</f>
        <v>29530</v>
      </c>
      <c r="E21" s="70">
        <f>+[3]Sheet1!$F$47</f>
        <v>80275</v>
      </c>
      <c r="F21" s="70">
        <f>+E21-'[4]Kapsamlı Gelir Tablosu'!$C$21</f>
        <v>35145</v>
      </c>
      <c r="G21" s="188"/>
      <c r="H21" s="188"/>
      <c r="I21" s="33"/>
      <c r="J21" s="33"/>
      <c r="K21" s="33"/>
      <c r="L21" s="36"/>
      <c r="M21" s="36"/>
      <c r="N21" s="36"/>
      <c r="O21"/>
      <c r="P21" s="183"/>
      <c r="Q21" s="183"/>
      <c r="R21" s="183"/>
      <c r="S21" s="183"/>
      <c r="T21" s="183"/>
      <c r="U21" s="183"/>
      <c r="V21" s="183"/>
    </row>
    <row r="22" spans="1:22" s="189" customFormat="1" ht="12.75">
      <c r="A22" s="137"/>
      <c r="B22" s="122"/>
      <c r="G22" s="181" t="s">
        <v>139</v>
      </c>
      <c r="H22" s="181" t="s">
        <v>139</v>
      </c>
      <c r="O22"/>
      <c r="P22" s="183"/>
      <c r="Q22" s="183"/>
      <c r="R22" s="183"/>
      <c r="S22" s="183"/>
      <c r="T22" s="183"/>
      <c r="U22" s="183"/>
      <c r="V22" s="183"/>
    </row>
    <row r="23" spans="1:22" ht="12.75">
      <c r="A23" s="98" t="s">
        <v>37</v>
      </c>
      <c r="B23" s="53"/>
      <c r="C23" s="71">
        <f>+SUM(C10:C21)</f>
        <v>-375484</v>
      </c>
      <c r="D23" s="71">
        <f>+SUM(D10:D21)</f>
        <v>-82171</v>
      </c>
      <c r="E23" s="71">
        <f>+SUM(E10:E21)</f>
        <v>-329686</v>
      </c>
      <c r="F23" s="71">
        <f>+SUM(F10:F21)</f>
        <v>-147429</v>
      </c>
      <c r="G23" s="188">
        <f>+C23-'[11]Comprehensive Income Statement'!$C$23</f>
        <v>0</v>
      </c>
      <c r="H23" s="188">
        <f>+D23-'[11]Comprehensive Income Statement'!$D$23</f>
        <v>0</v>
      </c>
      <c r="I23" s="34"/>
      <c r="J23"/>
      <c r="K23" s="35"/>
      <c r="L23" s="35"/>
      <c r="M23" s="35"/>
      <c r="N23" s="35"/>
      <c r="O23"/>
    </row>
    <row r="24" spans="1:22" ht="12.75">
      <c r="A24" s="138"/>
      <c r="B24" s="72"/>
      <c r="C24" s="73"/>
      <c r="D24" s="73"/>
      <c r="E24" s="73"/>
      <c r="F24" s="73"/>
      <c r="I24" s="33"/>
      <c r="J24"/>
      <c r="K24"/>
      <c r="L24"/>
      <c r="M24"/>
      <c r="N24"/>
      <c r="O24"/>
    </row>
    <row r="25" spans="1:22" ht="18.75" customHeight="1" thickBot="1">
      <c r="A25" s="139" t="s">
        <v>21</v>
      </c>
      <c r="B25" s="140"/>
      <c r="C25" s="74">
        <f>+C5+C23</f>
        <v>2443093</v>
      </c>
      <c r="D25" s="74">
        <f>+D5+D23</f>
        <v>917032</v>
      </c>
      <c r="E25" s="74">
        <f>+E5+E23</f>
        <v>579751</v>
      </c>
      <c r="F25" s="74">
        <f>+F5+F23</f>
        <v>132579</v>
      </c>
      <c r="G25" s="188">
        <f>+C25-'[11]Comprehensive Income Statement'!$C$25</f>
        <v>0</v>
      </c>
      <c r="H25" s="188">
        <f>+D25-'[11]Comprehensive Income Statement'!$D$25</f>
        <v>0</v>
      </c>
      <c r="I25" s="34"/>
      <c r="J25"/>
      <c r="K25" s="35"/>
      <c r="L25" s="35"/>
      <c r="M25" s="35"/>
      <c r="N25" s="35"/>
      <c r="O25"/>
    </row>
    <row r="26" spans="1:22">
      <c r="A26" s="190"/>
      <c r="B26" s="191"/>
      <c r="C26" s="191"/>
      <c r="D26" s="191"/>
      <c r="E26" s="192"/>
      <c r="F26" s="191"/>
    </row>
    <row r="27" spans="1:22" ht="12.75">
      <c r="A27" s="193"/>
      <c r="B27" s="194"/>
      <c r="C27" s="194"/>
      <c r="D27" s="194"/>
      <c r="E27" s="195"/>
      <c r="F27" s="194"/>
      <c r="O27"/>
    </row>
    <row r="28" spans="1:22" ht="12.75">
      <c r="O28"/>
    </row>
    <row r="29" spans="1:22" ht="12.75">
      <c r="O29"/>
    </row>
    <row r="30" spans="1:22" ht="12.75">
      <c r="O30"/>
    </row>
  </sheetData>
  <mergeCells count="1">
    <mergeCell ref="A1:F1"/>
  </mergeCells>
  <pageMargins left="0.7" right="0.7" top="0.75" bottom="0.75" header="0.3" footer="0.3"/>
  <pageSetup paperSize="9" scale="58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K44"/>
  <sheetViews>
    <sheetView showGridLines="0" view="pageBreakPreview" zoomScaleNormal="85" zoomScaleSheetLayoutView="100" workbookViewId="0">
      <selection activeCell="I19" sqref="I19"/>
    </sheetView>
  </sheetViews>
  <sheetFormatPr defaultColWidth="9.140625" defaultRowHeight="12"/>
  <cols>
    <col min="1" max="1" width="36.140625" style="6" customWidth="1"/>
    <col min="2" max="2" width="12" style="6" customWidth="1"/>
    <col min="3" max="3" width="10.85546875" style="6" customWidth="1"/>
    <col min="4" max="4" width="12" style="6" customWidth="1"/>
    <col min="5" max="6" width="18" style="6" customWidth="1"/>
    <col min="7" max="7" width="1.5703125" style="6" customWidth="1"/>
    <col min="8" max="12" width="18" style="6" customWidth="1"/>
    <col min="13" max="13" width="14.5703125" style="3" customWidth="1"/>
    <col min="14" max="16384" width="9.140625" style="6"/>
  </cols>
  <sheetData>
    <row r="1" spans="1:37" ht="30.75" customHeight="1">
      <c r="A1" s="223" t="s">
        <v>172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</row>
    <row r="2" spans="1:37" ht="65.25" customHeight="1">
      <c r="A2" s="141"/>
      <c r="B2" s="8"/>
      <c r="C2" s="8"/>
      <c r="D2" s="8"/>
      <c r="E2" s="224" t="s">
        <v>145</v>
      </c>
      <c r="F2" s="224"/>
      <c r="G2" s="142"/>
      <c r="H2" s="117" t="s">
        <v>146</v>
      </c>
      <c r="I2" s="8"/>
      <c r="J2" s="225" t="s">
        <v>54</v>
      </c>
      <c r="K2" s="225"/>
      <c r="L2" s="8"/>
    </row>
    <row r="3" spans="1:37" s="9" customFormat="1" ht="99.75" customHeight="1">
      <c r="A3" s="221" t="s">
        <v>123</v>
      </c>
      <c r="B3" s="117" t="s">
        <v>35</v>
      </c>
      <c r="C3" s="117" t="s">
        <v>117</v>
      </c>
      <c r="D3" s="117" t="s">
        <v>80</v>
      </c>
      <c r="E3" s="117" t="s">
        <v>138</v>
      </c>
      <c r="F3" s="117" t="s">
        <v>126</v>
      </c>
      <c r="G3" s="117"/>
      <c r="H3" s="117" t="s">
        <v>176</v>
      </c>
      <c r="I3" s="117" t="s">
        <v>72</v>
      </c>
      <c r="J3" s="117" t="s">
        <v>62</v>
      </c>
      <c r="K3" s="117" t="s">
        <v>125</v>
      </c>
      <c r="L3" s="117" t="s">
        <v>36</v>
      </c>
      <c r="M3" s="226" t="s">
        <v>139</v>
      </c>
      <c r="O3" s="88"/>
    </row>
    <row r="4" spans="1:37" s="17" customFormat="1" ht="23.25" customHeight="1">
      <c r="A4" s="143" t="s">
        <v>173</v>
      </c>
      <c r="B4" s="227">
        <f>+'[9]2015 Özs. Hareket Tab'!C7</f>
        <v>350910</v>
      </c>
      <c r="C4" s="227">
        <f>+'[9]2015 Özs. Hareket Tab'!D7</f>
        <v>27920</v>
      </c>
      <c r="D4" s="227">
        <f>+'[9]2015 Özs. Hareket Tab'!E7</f>
        <v>8</v>
      </c>
      <c r="E4" s="227">
        <f>+'[9]2015 Özs. Hareket Tab'!F7</f>
        <v>20309</v>
      </c>
      <c r="F4" s="228">
        <f>+'[9]2015 Özs. Hareket Tab'!H7</f>
        <v>-2060</v>
      </c>
      <c r="G4" s="227"/>
      <c r="H4" s="228">
        <f>+'[9]2015 Özs. Hareket Tab'!G7</f>
        <v>-705427</v>
      </c>
      <c r="I4" s="227">
        <f>+'[9]2015 Özs. Hareket Tab'!I7</f>
        <v>302764</v>
      </c>
      <c r="J4" s="227">
        <f>+'[9]2015 Özs. Hareket Tab'!J7</f>
        <v>2711013</v>
      </c>
      <c r="K4" s="227">
        <f>+'[9]2015 Özs. Hareket Tab'!K7</f>
        <v>1959484</v>
      </c>
      <c r="L4" s="228">
        <f>+SUM(B4:K4)</f>
        <v>4664921</v>
      </c>
      <c r="M4" s="229">
        <f>+L4-'[11]Changes In Equity'!$L4</f>
        <v>0</v>
      </c>
      <c r="N4" s="229"/>
      <c r="O4" s="47"/>
      <c r="P4" s="48"/>
      <c r="Q4" s="48"/>
      <c r="R4" s="47"/>
      <c r="S4" s="48"/>
      <c r="T4" s="48"/>
      <c r="U4" s="48"/>
      <c r="V4" s="48"/>
      <c r="W4" s="48"/>
      <c r="X4" s="48"/>
      <c r="Y4" s="48"/>
      <c r="Z4" s="229"/>
      <c r="AA4" s="229"/>
      <c r="AB4" s="229"/>
      <c r="AC4" s="229"/>
      <c r="AD4" s="229"/>
      <c r="AE4" s="229"/>
      <c r="AF4" s="229"/>
      <c r="AG4" s="229"/>
      <c r="AH4" s="229"/>
      <c r="AI4" s="229"/>
      <c r="AJ4" s="229"/>
      <c r="AK4" s="229"/>
    </row>
    <row r="5" spans="1:37" ht="12.75">
      <c r="A5" s="111"/>
      <c r="B5" s="75"/>
      <c r="C5" s="75"/>
      <c r="D5" s="75"/>
      <c r="E5" s="75"/>
      <c r="F5" s="75"/>
      <c r="G5" s="75"/>
      <c r="H5" s="75"/>
      <c r="I5" s="75"/>
      <c r="J5" s="76"/>
      <c r="K5" s="76"/>
      <c r="L5" s="75"/>
      <c r="M5" s="229">
        <f>+L5-'[11]Changes In Equity'!$L5</f>
        <v>0</v>
      </c>
      <c r="N5" s="229"/>
      <c r="O5" s="49"/>
      <c r="P5"/>
      <c r="Q5"/>
      <c r="R5"/>
      <c r="S5"/>
      <c r="T5"/>
      <c r="U5"/>
      <c r="V5"/>
      <c r="W5"/>
      <c r="X5"/>
      <c r="Y5"/>
      <c r="Z5" s="229"/>
      <c r="AA5" s="229"/>
      <c r="AB5" s="229"/>
      <c r="AC5" s="229"/>
      <c r="AD5" s="229"/>
      <c r="AE5" s="229"/>
      <c r="AF5" s="229"/>
      <c r="AG5" s="229"/>
      <c r="AH5" s="229"/>
      <c r="AI5" s="229"/>
      <c r="AJ5" s="229"/>
    </row>
    <row r="6" spans="1:37">
      <c r="A6" s="111" t="s">
        <v>81</v>
      </c>
      <c r="B6" s="61">
        <f>+'[9]2015 Özs. Hareket Tab'!C9</f>
        <v>0</v>
      </c>
      <c r="C6" s="61">
        <f>+'[9]2015 Özs. Hareket Tab'!D9</f>
        <v>0</v>
      </c>
      <c r="D6" s="61">
        <f>+'[9]2015 Özs. Hareket Tab'!E9</f>
        <v>0</v>
      </c>
      <c r="E6" s="61">
        <f>+'[9]2015 Özs. Hareket Tab'!F9</f>
        <v>0</v>
      </c>
      <c r="F6" s="61">
        <f>+'[9]2015 Özs. Hareket Tab'!H9</f>
        <v>0</v>
      </c>
      <c r="G6" s="61"/>
      <c r="H6" s="61">
        <f>+'[9]2015 Özs. Hareket Tab'!G9</f>
        <v>0</v>
      </c>
      <c r="I6" s="61">
        <f>+'[9]2015 Özs. Hareket Tab'!I9</f>
        <v>0</v>
      </c>
      <c r="J6" s="61">
        <f>+'[9]2015 Özs. Hareket Tab'!J9</f>
        <v>0</v>
      </c>
      <c r="K6" s="61">
        <f>+'[9]2015 Özs. Hareket Tab'!K9</f>
        <v>909437</v>
      </c>
      <c r="L6" s="61">
        <f>+SUM(B6:K6)</f>
        <v>909437</v>
      </c>
      <c r="M6" s="229">
        <f>+L6-'[11]Changes In Equity'!$L6</f>
        <v>0</v>
      </c>
      <c r="N6" s="229"/>
      <c r="O6" s="49"/>
      <c r="P6" s="49"/>
      <c r="Q6" s="49"/>
      <c r="R6" s="49"/>
      <c r="S6" s="49"/>
      <c r="T6" s="49"/>
      <c r="U6" s="49"/>
      <c r="V6" s="49"/>
      <c r="W6" s="49"/>
      <c r="X6" s="50"/>
      <c r="Y6" s="50"/>
      <c r="Z6" s="229"/>
      <c r="AA6" s="229"/>
      <c r="AB6" s="229"/>
      <c r="AC6" s="229"/>
      <c r="AD6" s="229"/>
      <c r="AE6" s="229"/>
      <c r="AF6" s="229"/>
      <c r="AG6" s="229"/>
      <c r="AH6" s="229"/>
      <c r="AI6" s="229"/>
      <c r="AJ6" s="229"/>
    </row>
    <row r="7" spans="1:37">
      <c r="A7" s="123" t="s">
        <v>37</v>
      </c>
      <c r="B7" s="144">
        <f>+'[9]2015 Özs. Hareket Tab'!C10</f>
        <v>0</v>
      </c>
      <c r="C7" s="144">
        <f>+'[9]2015 Özs. Hareket Tab'!D10</f>
        <v>0</v>
      </c>
      <c r="D7" s="144">
        <f>+'[9]2015 Özs. Hareket Tab'!E10</f>
        <v>0</v>
      </c>
      <c r="E7" s="144">
        <f>+'[9]2015 Özs. Hareket Tab'!F10</f>
        <v>-1236</v>
      </c>
      <c r="F7" s="144">
        <f>+'[9]2015 Özs. Hareket Tab'!H10</f>
        <v>-2704</v>
      </c>
      <c r="G7" s="144"/>
      <c r="H7" s="144">
        <f>+'[9]2015 Özs. Hareket Tab'!G10</f>
        <v>-325746</v>
      </c>
      <c r="I7" s="144">
        <f>+'[9]2015 Özs. Hareket Tab'!I10</f>
        <v>0</v>
      </c>
      <c r="J7" s="144">
        <f>+'[9]2015 Özs. Hareket Tab'!J10</f>
        <v>0</v>
      </c>
      <c r="K7" s="144">
        <f>+'[9]2015 Özs. Hareket Tab'!K10</f>
        <v>0</v>
      </c>
      <c r="L7" s="144">
        <f>+SUM(B7:K7)</f>
        <v>-329686</v>
      </c>
      <c r="M7" s="229">
        <f>+L7-'[11]Changes In Equity'!$L7</f>
        <v>0</v>
      </c>
      <c r="N7" s="229"/>
      <c r="O7" s="49"/>
      <c r="P7" s="49"/>
      <c r="Q7" s="49"/>
      <c r="R7" s="49"/>
      <c r="S7" s="50"/>
      <c r="T7" s="50"/>
      <c r="U7" s="50"/>
      <c r="V7" s="49"/>
      <c r="W7" s="49"/>
      <c r="X7" s="49"/>
      <c r="Y7" s="50"/>
      <c r="Z7" s="229"/>
      <c r="AA7" s="229"/>
      <c r="AB7" s="229"/>
      <c r="AC7" s="229"/>
      <c r="AD7" s="229"/>
      <c r="AE7" s="229"/>
      <c r="AF7" s="229"/>
      <c r="AG7" s="229"/>
      <c r="AH7" s="229"/>
      <c r="AI7" s="229"/>
      <c r="AJ7" s="229"/>
    </row>
    <row r="8" spans="1:37">
      <c r="A8" s="111" t="s">
        <v>21</v>
      </c>
      <c r="B8" s="61">
        <f>+SUM(B6:B7)</f>
        <v>0</v>
      </c>
      <c r="C8" s="61">
        <f t="shared" ref="C8:K8" si="0">+SUM(C6:C7)</f>
        <v>0</v>
      </c>
      <c r="D8" s="61">
        <f t="shared" si="0"/>
        <v>0</v>
      </c>
      <c r="E8" s="61">
        <f t="shared" si="0"/>
        <v>-1236</v>
      </c>
      <c r="F8" s="61">
        <f t="shared" si="0"/>
        <v>-2704</v>
      </c>
      <c r="G8" s="61">
        <f t="shared" si="0"/>
        <v>0</v>
      </c>
      <c r="H8" s="61">
        <f t="shared" si="0"/>
        <v>-325746</v>
      </c>
      <c r="I8" s="61">
        <f t="shared" si="0"/>
        <v>0</v>
      </c>
      <c r="J8" s="61">
        <f t="shared" si="0"/>
        <v>0</v>
      </c>
      <c r="K8" s="61">
        <f t="shared" si="0"/>
        <v>909437</v>
      </c>
      <c r="L8" s="61">
        <f>+SUM(B8:K8)</f>
        <v>579751</v>
      </c>
      <c r="M8" s="229">
        <f>+L8-'[11]Changes In Equity'!$L8</f>
        <v>0</v>
      </c>
      <c r="N8" s="229"/>
      <c r="O8" s="87"/>
      <c r="P8" s="49"/>
      <c r="Q8" s="49"/>
      <c r="R8" s="49"/>
      <c r="S8" s="50"/>
      <c r="T8" s="50"/>
      <c r="U8" s="50"/>
      <c r="V8" s="49"/>
      <c r="W8" s="49"/>
      <c r="X8" s="50"/>
      <c r="Y8" s="50"/>
      <c r="Z8" s="229"/>
      <c r="AA8" s="229"/>
      <c r="AB8" s="229"/>
      <c r="AC8" s="229"/>
      <c r="AD8" s="229"/>
      <c r="AE8" s="229"/>
      <c r="AF8" s="229"/>
      <c r="AG8" s="229"/>
      <c r="AH8" s="229"/>
      <c r="AI8" s="229"/>
      <c r="AJ8" s="229"/>
    </row>
    <row r="9" spans="1:37">
      <c r="A9" s="111" t="s">
        <v>23</v>
      </c>
      <c r="B9" s="61">
        <f>+'[9]2015 Özs. Hareket Tab'!C14</f>
        <v>0</v>
      </c>
      <c r="C9" s="61">
        <f>+'[9]2015 Özs. Hareket Tab'!D14</f>
        <v>0</v>
      </c>
      <c r="D9" s="61">
        <f>+'[9]2015 Özs. Hareket Tab'!E14</f>
        <v>0</v>
      </c>
      <c r="E9" s="61">
        <f>+'[9]2015 Özs. Hareket Tab'!F14</f>
        <v>0</v>
      </c>
      <c r="F9" s="61">
        <f>+'[9]2015 Özs. Hareket Tab'!H14</f>
        <v>0</v>
      </c>
      <c r="G9" s="61"/>
      <c r="H9" s="61">
        <f>+'[9]2015 Özs. Hareket Tab'!G14</f>
        <v>0</v>
      </c>
      <c r="I9" s="61">
        <f>+'[9]2015 Özs. Hareket Tab'!I14</f>
        <v>107729</v>
      </c>
      <c r="J9" s="61">
        <f>+'[9]2015 Özs. Hareket Tab'!J14</f>
        <v>1851755</v>
      </c>
      <c r="K9" s="61">
        <f>+'[9]2015 Özs. Hareket Tab'!K14</f>
        <v>-1959484</v>
      </c>
      <c r="L9" s="61">
        <v>0</v>
      </c>
      <c r="M9" s="229">
        <f>+L9-'[11]Changes In Equity'!$L9</f>
        <v>0</v>
      </c>
      <c r="N9" s="229"/>
      <c r="O9" s="49"/>
      <c r="P9" s="49"/>
      <c r="Q9" s="49"/>
      <c r="R9" s="49"/>
      <c r="S9" s="49"/>
      <c r="T9" s="49"/>
      <c r="U9" s="49"/>
      <c r="V9" s="50"/>
      <c r="W9" s="50"/>
      <c r="X9" s="50"/>
      <c r="Y9" s="49"/>
      <c r="Z9" s="229"/>
      <c r="AA9" s="229"/>
      <c r="AB9" s="229"/>
      <c r="AC9" s="229"/>
      <c r="AD9" s="229"/>
      <c r="AE9" s="229"/>
      <c r="AF9" s="229"/>
      <c r="AG9" s="229"/>
      <c r="AH9" s="229"/>
      <c r="AI9" s="229"/>
      <c r="AJ9" s="229"/>
    </row>
    <row r="10" spans="1:37">
      <c r="A10" s="111" t="s">
        <v>79</v>
      </c>
      <c r="B10" s="61">
        <f>+'[9]2015 Özs. Hareket Tab'!C15</f>
        <v>0</v>
      </c>
      <c r="C10" s="61">
        <f>+'[9]2015 Özs. Hareket Tab'!D15</f>
        <v>0</v>
      </c>
      <c r="D10" s="61">
        <f>+'[9]2015 Özs. Hareket Tab'!E15</f>
        <v>0</v>
      </c>
      <c r="E10" s="61">
        <f>+'[9]2015 Özs. Hareket Tab'!F15</f>
        <v>0</v>
      </c>
      <c r="F10" s="61">
        <f>+'[9]2015 Özs. Hareket Tab'!H15</f>
        <v>0</v>
      </c>
      <c r="G10" s="61"/>
      <c r="H10" s="61">
        <f>+'[9]2015 Özs. Hareket Tab'!G15</f>
        <v>0</v>
      </c>
      <c r="I10" s="61">
        <f>+'[9]2015 Özs. Hareket Tab'!I15</f>
        <v>0</v>
      </c>
      <c r="J10" s="61">
        <f>+'[9]2015 Özs. Hareket Tab'!J15</f>
        <v>-1094839</v>
      </c>
      <c r="K10" s="61">
        <f>+'[9]2015 Özs. Hareket Tab'!K15</f>
        <v>0</v>
      </c>
      <c r="L10" s="61">
        <f>+SUM(B10:K10)</f>
        <v>-1094839</v>
      </c>
      <c r="M10" s="229">
        <f>+L10-'[11]Changes In Equity'!$L10</f>
        <v>0</v>
      </c>
      <c r="N10" s="229"/>
      <c r="O10" s="49"/>
      <c r="P10" s="49"/>
      <c r="Q10" s="49"/>
      <c r="R10" s="49"/>
      <c r="S10" s="49"/>
      <c r="T10" s="49"/>
      <c r="U10" s="49"/>
      <c r="V10" s="49"/>
      <c r="W10" s="50"/>
      <c r="X10" s="49"/>
      <c r="Y10" s="50"/>
      <c r="Z10" s="229"/>
      <c r="AA10" s="229"/>
      <c r="AB10" s="229"/>
      <c r="AC10" s="229"/>
      <c r="AD10" s="229"/>
      <c r="AE10" s="229"/>
      <c r="AF10" s="229"/>
      <c r="AG10" s="229"/>
      <c r="AH10" s="229"/>
      <c r="AI10" s="229"/>
      <c r="AJ10" s="229"/>
    </row>
    <row r="11" spans="1:37" s="17" customFormat="1" ht="23.25" customHeight="1">
      <c r="A11" s="143" t="s">
        <v>160</v>
      </c>
      <c r="B11" s="227">
        <f>+B4+B8+B9+B10</f>
        <v>350910</v>
      </c>
      <c r="C11" s="227">
        <f>+C4+C8+C9+C10</f>
        <v>27920</v>
      </c>
      <c r="D11" s="227">
        <f>+D4+D8+D9+D10</f>
        <v>8</v>
      </c>
      <c r="E11" s="227">
        <f>+E4+E8+E9+E10</f>
        <v>19073</v>
      </c>
      <c r="F11" s="228">
        <f>+F4+F8+F9+F10</f>
        <v>-4764</v>
      </c>
      <c r="G11" s="228"/>
      <c r="H11" s="228">
        <f>+H4+H8+H9+H10</f>
        <v>-1031173</v>
      </c>
      <c r="I11" s="228">
        <f>+I4+I8+I9+I10</f>
        <v>410493</v>
      </c>
      <c r="J11" s="228">
        <f>+J4+J8+J9+J10</f>
        <v>3467929</v>
      </c>
      <c r="K11" s="228">
        <f>+K4+K8+K9+K10</f>
        <v>909437</v>
      </c>
      <c r="L11" s="228">
        <f>+L4+L8+L9+L10</f>
        <v>4149833</v>
      </c>
      <c r="M11" s="229">
        <f>+L11-'[11]Changes In Equity'!$L11</f>
        <v>0</v>
      </c>
      <c r="N11" s="229"/>
      <c r="O11" s="87"/>
      <c r="P11"/>
      <c r="Q11"/>
      <c r="R11"/>
      <c r="S11"/>
      <c r="T11"/>
      <c r="U11"/>
      <c r="V11"/>
      <c r="W11"/>
      <c r="X11"/>
      <c r="Y11"/>
      <c r="Z11" s="229"/>
      <c r="AA11" s="229"/>
      <c r="AB11" s="229"/>
      <c r="AC11" s="229"/>
      <c r="AD11" s="229"/>
      <c r="AE11" s="229"/>
      <c r="AF11" s="229"/>
      <c r="AG11" s="229"/>
      <c r="AH11" s="229"/>
      <c r="AI11" s="229"/>
      <c r="AJ11" s="229"/>
    </row>
    <row r="12" spans="1:37" ht="24" customHeight="1">
      <c r="A12" s="138"/>
      <c r="B12" s="145"/>
      <c r="C12" s="145"/>
      <c r="D12" s="145"/>
      <c r="E12" s="145"/>
      <c r="F12" s="146"/>
      <c r="G12" s="146"/>
      <c r="H12" s="146"/>
      <c r="I12" s="146"/>
      <c r="J12" s="146"/>
      <c r="K12" s="146"/>
      <c r="L12" s="146"/>
      <c r="M12" s="229">
        <f>+L12-'[11]Changes In Equity'!$L12</f>
        <v>0</v>
      </c>
      <c r="N12" s="229"/>
      <c r="O12" s="47"/>
      <c r="P12" s="48"/>
      <c r="Q12" s="48"/>
      <c r="R12" s="47"/>
      <c r="S12" s="48"/>
      <c r="T12" s="48"/>
      <c r="U12" s="48"/>
      <c r="V12" s="48"/>
      <c r="W12" s="48"/>
      <c r="X12" s="48"/>
      <c r="Y12" s="48"/>
      <c r="Z12" s="229"/>
      <c r="AA12" s="229"/>
      <c r="AB12" s="229"/>
      <c r="AC12" s="229"/>
      <c r="AD12" s="229"/>
      <c r="AE12" s="229"/>
      <c r="AF12" s="229"/>
      <c r="AG12" s="229"/>
      <c r="AH12" s="229"/>
      <c r="AI12" s="229"/>
      <c r="AJ12" s="229"/>
    </row>
    <row r="13" spans="1:37" s="17" customFormat="1" ht="23.25" customHeight="1">
      <c r="A13" s="147" t="s">
        <v>174</v>
      </c>
      <c r="B13" s="148">
        <f>+'[9]2015 Özs. Hareket Tab'!C19</f>
        <v>350910</v>
      </c>
      <c r="C13" s="148">
        <f>+'[9]2015 Özs. Hareket Tab'!D19</f>
        <v>27920</v>
      </c>
      <c r="D13" s="148">
        <f>+'[9]2015 Özs. Hareket Tab'!E19</f>
        <v>8</v>
      </c>
      <c r="E13" s="148">
        <f>+'[9]2015 Özs. Hareket Tab'!F19</f>
        <v>41600</v>
      </c>
      <c r="F13" s="149">
        <f>+'[9]2015 Özs. Hareket Tab'!H19</f>
        <v>-18359</v>
      </c>
      <c r="G13" s="149"/>
      <c r="H13" s="149">
        <f>+'[9]2015 Özs. Hareket Tab'!G19</f>
        <v>-1431512</v>
      </c>
      <c r="I13" s="149">
        <f>+'[9]2015 Özs. Hareket Tab'!I19</f>
        <v>410493</v>
      </c>
      <c r="J13" s="149">
        <f>+'[9]2015 Özs. Hareket Tab'!J19</f>
        <v>3467929</v>
      </c>
      <c r="K13" s="149">
        <f>+'[9]2015 Özs. Hareket Tab'!K19</f>
        <v>4194913</v>
      </c>
      <c r="L13" s="149">
        <f>+SUM(B13:K13)</f>
        <v>7043902</v>
      </c>
      <c r="M13" s="229">
        <f>+L13-'[11]Changes In Equity'!$L13</f>
        <v>0</v>
      </c>
      <c r="N13" s="229"/>
      <c r="O13" s="87"/>
      <c r="P13"/>
      <c r="Q13"/>
      <c r="R13"/>
      <c r="S13"/>
      <c r="T13"/>
      <c r="U13"/>
      <c r="V13"/>
      <c r="W13"/>
      <c r="X13"/>
      <c r="Y13"/>
      <c r="Z13" s="229"/>
      <c r="AA13" s="229"/>
      <c r="AB13" s="229"/>
      <c r="AC13" s="229"/>
      <c r="AD13" s="229"/>
      <c r="AE13" s="229"/>
      <c r="AF13" s="229"/>
      <c r="AG13" s="229"/>
      <c r="AH13" s="229"/>
      <c r="AI13" s="229"/>
      <c r="AJ13" s="229"/>
    </row>
    <row r="14" spans="1:37" ht="12.75">
      <c r="A14" s="111"/>
      <c r="B14" s="75"/>
      <c r="C14" s="75"/>
      <c r="D14" s="75"/>
      <c r="E14" s="75"/>
      <c r="F14" s="75"/>
      <c r="G14" s="75"/>
      <c r="H14" s="75"/>
      <c r="I14" s="75"/>
      <c r="J14" s="76"/>
      <c r="K14" s="76"/>
      <c r="L14" s="75"/>
      <c r="M14" s="229">
        <f>+L14-'[11]Changes In Equity'!$L14</f>
        <v>0</v>
      </c>
      <c r="N14" s="229"/>
      <c r="O14" s="49"/>
      <c r="P14"/>
      <c r="Q14"/>
      <c r="R14"/>
      <c r="S14"/>
      <c r="T14"/>
      <c r="U14"/>
      <c r="V14"/>
      <c r="W14"/>
      <c r="X14"/>
      <c r="Y14"/>
      <c r="Z14" s="229"/>
      <c r="AA14" s="229"/>
      <c r="AB14" s="229"/>
      <c r="AC14" s="229"/>
      <c r="AD14" s="229"/>
      <c r="AE14" s="229"/>
      <c r="AF14" s="229"/>
      <c r="AG14" s="229"/>
      <c r="AH14" s="229"/>
      <c r="AI14" s="229"/>
      <c r="AJ14" s="229"/>
    </row>
    <row r="15" spans="1:37" ht="12.75">
      <c r="A15" s="230" t="s">
        <v>179</v>
      </c>
      <c r="B15" s="231">
        <v>0</v>
      </c>
      <c r="C15" s="231">
        <v>0</v>
      </c>
      <c r="D15" s="231">
        <v>0</v>
      </c>
      <c r="E15" s="231">
        <v>0</v>
      </c>
      <c r="F15" s="231">
        <v>0</v>
      </c>
      <c r="G15" s="231"/>
      <c r="H15" s="231">
        <v>0</v>
      </c>
      <c r="I15" s="231">
        <v>0</v>
      </c>
      <c r="J15" s="231">
        <f>+'[9]2015 Özs. Hareket Tab'!$J$20</f>
        <v>-258400</v>
      </c>
      <c r="K15" s="231">
        <v>0</v>
      </c>
      <c r="L15" s="231">
        <f>+'[9]2015 Özs. Hareket Tab'!$L$20</f>
        <v>-258400</v>
      </c>
      <c r="M15" s="229">
        <f>+L15-'[11]Changes In Equity'!$L15</f>
        <v>0</v>
      </c>
      <c r="N15" s="229"/>
      <c r="O15" s="47"/>
      <c r="P15"/>
      <c r="Q15"/>
      <c r="R15"/>
      <c r="S15"/>
      <c r="T15"/>
      <c r="U15"/>
      <c r="V15"/>
      <c r="W15"/>
      <c r="X15"/>
      <c r="Y15"/>
      <c r="Z15" s="229"/>
      <c r="AA15" s="229"/>
      <c r="AB15" s="229"/>
      <c r="AC15" s="229"/>
      <c r="AD15" s="229"/>
      <c r="AE15" s="229"/>
      <c r="AF15" s="229"/>
      <c r="AG15" s="229"/>
      <c r="AH15" s="229"/>
      <c r="AI15" s="229"/>
      <c r="AJ15" s="229"/>
    </row>
    <row r="16" spans="1:37" ht="12.75">
      <c r="A16" s="232"/>
      <c r="B16" s="233"/>
      <c r="C16" s="233"/>
      <c r="D16" s="233"/>
      <c r="E16" s="233"/>
      <c r="F16" s="159"/>
      <c r="G16" s="159"/>
      <c r="H16" s="159"/>
      <c r="I16" s="159"/>
      <c r="J16" s="159"/>
      <c r="K16" s="159"/>
      <c r="L16" s="159"/>
      <c r="M16" s="229">
        <f>+L16-'[11]Changes In Equity'!$L16</f>
        <v>0</v>
      </c>
      <c r="N16" s="229"/>
      <c r="O16" s="47"/>
      <c r="P16"/>
      <c r="Q16"/>
      <c r="R16"/>
      <c r="S16"/>
      <c r="T16"/>
      <c r="U16"/>
      <c r="V16"/>
      <c r="W16"/>
      <c r="X16"/>
      <c r="Y16"/>
      <c r="Z16" s="229"/>
      <c r="AA16" s="229"/>
      <c r="AB16" s="229"/>
      <c r="AC16" s="229"/>
      <c r="AD16" s="229"/>
      <c r="AE16" s="229"/>
      <c r="AF16" s="229"/>
      <c r="AG16" s="229"/>
      <c r="AH16" s="229"/>
      <c r="AI16" s="229"/>
      <c r="AJ16" s="229"/>
    </row>
    <row r="17" spans="1:36" s="234" customFormat="1" ht="12.75" customHeight="1">
      <c r="A17" s="234" t="s">
        <v>177</v>
      </c>
      <c r="M17" s="229"/>
    </row>
    <row r="18" spans="1:36" s="17" customFormat="1" ht="12.75" customHeight="1">
      <c r="A18" s="147" t="s">
        <v>178</v>
      </c>
      <c r="B18" s="148">
        <f>+B13+B15</f>
        <v>350910</v>
      </c>
      <c r="C18" s="148">
        <f t="shared" ref="C18:L18" si="1">+C13+C15</f>
        <v>27920</v>
      </c>
      <c r="D18" s="148">
        <f t="shared" si="1"/>
        <v>8</v>
      </c>
      <c r="E18" s="148">
        <f t="shared" si="1"/>
        <v>41600</v>
      </c>
      <c r="F18" s="149">
        <f t="shared" si="1"/>
        <v>-18359</v>
      </c>
      <c r="G18" s="149"/>
      <c r="H18" s="149">
        <f t="shared" si="1"/>
        <v>-1431512</v>
      </c>
      <c r="I18" s="148">
        <f t="shared" si="1"/>
        <v>410493</v>
      </c>
      <c r="J18" s="148">
        <f t="shared" si="1"/>
        <v>3209529</v>
      </c>
      <c r="K18" s="148">
        <f t="shared" si="1"/>
        <v>4194913</v>
      </c>
      <c r="L18" s="148">
        <f t="shared" si="1"/>
        <v>6785502</v>
      </c>
      <c r="M18" s="229">
        <f>+L18-'[11]Changes In Equity'!$L17</f>
        <v>0</v>
      </c>
      <c r="N18" s="229"/>
      <c r="O18" s="87"/>
      <c r="P18"/>
      <c r="Q18"/>
      <c r="R18"/>
      <c r="S18"/>
      <c r="T18"/>
      <c r="U18"/>
      <c r="V18"/>
      <c r="W18"/>
      <c r="X18"/>
      <c r="Y18"/>
      <c r="Z18" s="229"/>
      <c r="AA18" s="229"/>
      <c r="AB18" s="229"/>
      <c r="AC18" s="229"/>
      <c r="AD18" s="229"/>
      <c r="AE18" s="229"/>
      <c r="AF18" s="229"/>
      <c r="AG18" s="229"/>
      <c r="AH18" s="229"/>
      <c r="AI18" s="229"/>
      <c r="AJ18" s="229"/>
    </row>
    <row r="19" spans="1:36" s="17" customFormat="1" ht="12.75" customHeight="1">
      <c r="A19" s="234"/>
      <c r="B19" s="235"/>
      <c r="C19" s="235"/>
      <c r="D19" s="235"/>
      <c r="E19" s="235"/>
      <c r="F19" s="236"/>
      <c r="G19" s="236"/>
      <c r="H19" s="236"/>
      <c r="I19" s="236"/>
      <c r="J19" s="236"/>
      <c r="K19" s="236"/>
      <c r="L19" s="236"/>
      <c r="M19" s="229">
        <f>+L19-'[11]Changes In Equity'!$L18</f>
        <v>0</v>
      </c>
      <c r="N19" s="229"/>
      <c r="O19" s="87"/>
      <c r="P19"/>
      <c r="Q19"/>
      <c r="R19"/>
      <c r="S19"/>
      <c r="T19"/>
      <c r="U19"/>
      <c r="V19"/>
      <c r="W19"/>
      <c r="X19"/>
      <c r="Y19"/>
      <c r="Z19" s="229"/>
      <c r="AA19" s="229"/>
      <c r="AB19" s="229"/>
      <c r="AC19" s="229"/>
      <c r="AD19" s="229"/>
      <c r="AE19" s="229"/>
      <c r="AF19" s="229"/>
      <c r="AG19" s="229"/>
      <c r="AH19" s="229"/>
      <c r="AI19" s="229"/>
      <c r="AJ19" s="229"/>
    </row>
    <row r="20" spans="1:36" ht="12.75">
      <c r="A20" s="111" t="s">
        <v>81</v>
      </c>
      <c r="B20" s="61">
        <f>+'[9]2015 Özs. Hareket Tab'!C21</f>
        <v>0</v>
      </c>
      <c r="C20" s="61">
        <f>+'[9]2015 Özs. Hareket Tab'!D21</f>
        <v>0</v>
      </c>
      <c r="D20" s="61">
        <f>+'[9]2015 Özs. Hareket Tab'!E21</f>
        <v>0</v>
      </c>
      <c r="E20" s="61">
        <f>+'[9]2015 Özs. Hareket Tab'!F21</f>
        <v>0</v>
      </c>
      <c r="F20" s="61">
        <f>+'[9]2015 Özs. Hareket Tab'!H21</f>
        <v>0</v>
      </c>
      <c r="G20" s="61"/>
      <c r="H20" s="61">
        <f>+'[9]2015 Özs. Hareket Tab'!G21</f>
        <v>0</v>
      </c>
      <c r="I20" s="61">
        <f>+'[9]2015 Özs. Hareket Tab'!I21</f>
        <v>0</v>
      </c>
      <c r="J20" s="61">
        <f>+'[9]2015 Özs. Hareket Tab'!J21</f>
        <v>0</v>
      </c>
      <c r="K20" s="61">
        <f>+'[9]2015 Özs. Hareket Tab'!K21</f>
        <v>2818577</v>
      </c>
      <c r="L20" s="61">
        <f>+SUM(B20:K20)</f>
        <v>2818577</v>
      </c>
      <c r="M20" s="229">
        <f>+L20-'[11]Changes In Equity'!$L19</f>
        <v>0</v>
      </c>
      <c r="N20" s="229"/>
      <c r="O20" s="47"/>
      <c r="P20"/>
      <c r="Q20"/>
      <c r="R20"/>
      <c r="S20"/>
      <c r="T20"/>
      <c r="U20"/>
      <c r="V20"/>
      <c r="W20"/>
      <c r="X20"/>
      <c r="Y20"/>
      <c r="Z20" s="229"/>
      <c r="AA20" s="229"/>
      <c r="AB20" s="229"/>
      <c r="AC20" s="229"/>
      <c r="AD20" s="229"/>
      <c r="AE20" s="229"/>
      <c r="AF20" s="229"/>
      <c r="AG20" s="229"/>
      <c r="AH20" s="229"/>
      <c r="AI20" s="229"/>
      <c r="AJ20" s="229"/>
    </row>
    <row r="21" spans="1:36">
      <c r="A21" s="123" t="s">
        <v>37</v>
      </c>
      <c r="B21" s="144">
        <f>+'[9]2015 Özs. Hareket Tab'!C22</f>
        <v>0</v>
      </c>
      <c r="C21" s="144">
        <f>+'[9]2015 Özs. Hareket Tab'!D22</f>
        <v>0</v>
      </c>
      <c r="D21" s="144">
        <f>+'[9]2015 Özs. Hareket Tab'!E22</f>
        <v>0</v>
      </c>
      <c r="E21" s="144">
        <f>+'[9]2015 Özs. Hareket Tab'!F22</f>
        <v>-5396</v>
      </c>
      <c r="F21" s="144">
        <f>+'[9]2015 Özs. Hareket Tab'!H22</f>
        <v>-13214</v>
      </c>
      <c r="G21" s="144"/>
      <c r="H21" s="144">
        <f>+'[9]2015 Özs. Hareket Tab'!G22</f>
        <v>-356874</v>
      </c>
      <c r="I21" s="144">
        <f>+'[9]2015 Özs. Hareket Tab'!I22</f>
        <v>0</v>
      </c>
      <c r="J21" s="144">
        <f>+'[9]2015 Özs. Hareket Tab'!J22</f>
        <v>0</v>
      </c>
      <c r="K21" s="144">
        <f>+'[9]2015 Özs. Hareket Tab'!K22</f>
        <v>0</v>
      </c>
      <c r="L21" s="144">
        <f>+SUM(B21:K21)</f>
        <v>-375484</v>
      </c>
      <c r="M21" s="229">
        <f>+L21-'[11]Changes In Equity'!$L20</f>
        <v>0</v>
      </c>
      <c r="N21" s="229"/>
      <c r="O21" s="47"/>
      <c r="P21" s="48"/>
      <c r="Q21" s="48"/>
      <c r="R21" s="47"/>
      <c r="S21" s="48"/>
      <c r="T21" s="48"/>
      <c r="U21" s="48"/>
      <c r="V21" s="48"/>
      <c r="W21" s="48"/>
      <c r="X21" s="48"/>
      <c r="Y21" s="48"/>
      <c r="Z21" s="229"/>
      <c r="AA21" s="229"/>
      <c r="AB21" s="229"/>
      <c r="AC21" s="229"/>
      <c r="AD21" s="229"/>
      <c r="AE21" s="229"/>
      <c r="AF21" s="229"/>
      <c r="AG21" s="229"/>
      <c r="AH21" s="229"/>
      <c r="AI21" s="229"/>
      <c r="AJ21" s="229"/>
    </row>
    <row r="22" spans="1:36" ht="12.75">
      <c r="A22" s="111" t="s">
        <v>21</v>
      </c>
      <c r="B22" s="61">
        <f>+SUM(B20:B21)</f>
        <v>0</v>
      </c>
      <c r="C22" s="61">
        <f t="shared" ref="C22:K22" si="2">+SUM(C20:C21)</f>
        <v>0</v>
      </c>
      <c r="D22" s="61">
        <f t="shared" si="2"/>
        <v>0</v>
      </c>
      <c r="E22" s="61">
        <f t="shared" si="2"/>
        <v>-5396</v>
      </c>
      <c r="F22" s="61">
        <f t="shared" si="2"/>
        <v>-13214</v>
      </c>
      <c r="G22" s="61">
        <f t="shared" si="2"/>
        <v>0</v>
      </c>
      <c r="H22" s="61">
        <f t="shared" si="2"/>
        <v>-356874</v>
      </c>
      <c r="I22" s="61">
        <f t="shared" si="2"/>
        <v>0</v>
      </c>
      <c r="J22" s="61">
        <f t="shared" si="2"/>
        <v>0</v>
      </c>
      <c r="K22" s="61">
        <f t="shared" si="2"/>
        <v>2818577</v>
      </c>
      <c r="L22" s="61">
        <f>+SUM(B22:K22)</f>
        <v>2443093</v>
      </c>
      <c r="M22" s="229">
        <f>+L22-'[11]Changes In Equity'!$L21</f>
        <v>0</v>
      </c>
      <c r="N22" s="229"/>
      <c r="O22" s="87"/>
      <c r="P22"/>
      <c r="Q22"/>
      <c r="R22"/>
      <c r="S22"/>
      <c r="T22"/>
      <c r="U22"/>
      <c r="V22"/>
      <c r="W22"/>
      <c r="X22"/>
      <c r="Y22"/>
      <c r="Z22" s="229"/>
      <c r="AA22" s="229"/>
      <c r="AB22" s="229"/>
      <c r="AC22" s="229"/>
      <c r="AD22" s="229"/>
      <c r="AE22" s="229"/>
      <c r="AF22" s="229"/>
      <c r="AG22" s="229"/>
      <c r="AH22" s="229"/>
      <c r="AI22" s="229"/>
      <c r="AJ22" s="229"/>
    </row>
    <row r="23" spans="1:36">
      <c r="A23" s="111" t="s">
        <v>23</v>
      </c>
      <c r="B23" s="61">
        <f>+'[9]2015 Özs. Hareket Tab'!C26</f>
        <v>0</v>
      </c>
      <c r="C23" s="61">
        <f>+'[9]2015 Özs. Hareket Tab'!D26</f>
        <v>0</v>
      </c>
      <c r="D23" s="61">
        <f>+'[9]2015 Özs. Hareket Tab'!E26</f>
        <v>0</v>
      </c>
      <c r="E23" s="61">
        <f>+'[9]2015 Özs. Hareket Tab'!F26</f>
        <v>0</v>
      </c>
      <c r="F23" s="61">
        <f>+'[9]2015 Özs. Hareket Tab'!H26</f>
        <v>0</v>
      </c>
      <c r="G23" s="61"/>
      <c r="H23" s="61">
        <f>+'[9]2015 Özs. Hareket Tab'!G26</f>
        <v>0</v>
      </c>
      <c r="I23" s="61">
        <f>+'[9]2015 Özs. Hareket Tab'!I26</f>
        <v>223530</v>
      </c>
      <c r="J23" s="61">
        <f>+'[9]2015 Özs. Hareket Tab'!J26</f>
        <v>3971383</v>
      </c>
      <c r="K23" s="61">
        <f>+'[9]2015 Özs. Hareket Tab'!K26</f>
        <v>-4194913</v>
      </c>
      <c r="L23" s="61">
        <v>0</v>
      </c>
      <c r="M23" s="229">
        <f>+L23-'[11]Changes In Equity'!$L22</f>
        <v>0</v>
      </c>
      <c r="N23" s="229"/>
      <c r="O23" s="49"/>
      <c r="P23" s="49"/>
      <c r="Q23" s="49"/>
      <c r="R23" s="49"/>
      <c r="S23" s="49"/>
      <c r="T23" s="49"/>
      <c r="U23" s="49"/>
      <c r="V23" s="49"/>
      <c r="W23" s="49"/>
      <c r="X23" s="50"/>
      <c r="Y23" s="50"/>
      <c r="Z23" s="229"/>
      <c r="AA23" s="229"/>
      <c r="AB23" s="229"/>
      <c r="AC23" s="229"/>
      <c r="AD23" s="229"/>
      <c r="AE23" s="229"/>
      <c r="AF23" s="229"/>
      <c r="AG23" s="229"/>
      <c r="AH23" s="229"/>
      <c r="AI23" s="229"/>
      <c r="AJ23" s="229"/>
    </row>
    <row r="24" spans="1:36">
      <c r="A24" s="111" t="s">
        <v>79</v>
      </c>
      <c r="B24" s="61">
        <f>+'[9]2015 Özs. Hareket Tab'!C27</f>
        <v>0</v>
      </c>
      <c r="C24" s="61">
        <f>+'[9]2015 Özs. Hareket Tab'!D27</f>
        <v>0</v>
      </c>
      <c r="D24" s="61">
        <f>+'[9]2015 Özs. Hareket Tab'!E27</f>
        <v>0</v>
      </c>
      <c r="E24" s="61">
        <f>+'[9]2015 Özs. Hareket Tab'!F27</f>
        <v>0</v>
      </c>
      <c r="F24" s="61">
        <f>+'[9]2015 Özs. Hareket Tab'!H27</f>
        <v>0</v>
      </c>
      <c r="G24" s="61"/>
      <c r="H24" s="61">
        <f>+'[9]2015 Özs. Hareket Tab'!G27</f>
        <v>0</v>
      </c>
      <c r="I24" s="61">
        <f>+'[9]2015 Özs. Hareket Tab'!I27</f>
        <v>0</v>
      </c>
      <c r="J24" s="61">
        <f>+'[9]2015 Özs. Hareket Tab'!J27</f>
        <v>-2252842</v>
      </c>
      <c r="K24" s="61">
        <f>+'[9]2015 Özs. Hareket Tab'!K27</f>
        <v>0</v>
      </c>
      <c r="L24" s="61">
        <f>+SUM(B24:K24)</f>
        <v>-2252842</v>
      </c>
      <c r="M24" s="229">
        <f>+L24-'[11]Changes In Equity'!$L23</f>
        <v>0</v>
      </c>
      <c r="N24" s="229"/>
      <c r="O24" s="49"/>
      <c r="P24" s="49"/>
      <c r="Q24" s="49"/>
      <c r="R24" s="49"/>
      <c r="S24" s="50"/>
      <c r="T24" s="50"/>
      <c r="U24" s="50"/>
      <c r="V24" s="49"/>
      <c r="W24" s="49"/>
      <c r="X24" s="49"/>
      <c r="Y24" s="50"/>
      <c r="Z24" s="229"/>
      <c r="AA24" s="229"/>
      <c r="AB24" s="229"/>
      <c r="AC24" s="229"/>
      <c r="AD24" s="229"/>
      <c r="AE24" s="229"/>
      <c r="AF24" s="229"/>
      <c r="AG24" s="229"/>
      <c r="AH24" s="229"/>
      <c r="AI24" s="229"/>
      <c r="AJ24" s="229"/>
    </row>
    <row r="25" spans="1:36" s="18" customFormat="1" ht="23.25" customHeight="1">
      <c r="A25" s="120" t="s">
        <v>175</v>
      </c>
      <c r="B25" s="150">
        <f>+B13+B22+B23+B24</f>
        <v>350910</v>
      </c>
      <c r="C25" s="150">
        <f>+C13+C22+C23+C24</f>
        <v>27920</v>
      </c>
      <c r="D25" s="150">
        <f>+D13+D22+D23+D24</f>
        <v>8</v>
      </c>
      <c r="E25" s="150">
        <f>+E13+E22+E23+E24</f>
        <v>36204</v>
      </c>
      <c r="F25" s="77">
        <f>+F13+F22+F23+F24</f>
        <v>-31573</v>
      </c>
      <c r="G25" s="77"/>
      <c r="H25" s="77">
        <f>+H13+H22+H23+H24</f>
        <v>-1788386</v>
      </c>
      <c r="I25" s="77">
        <f>+I13+I22+I23+I24</f>
        <v>634023</v>
      </c>
      <c r="J25" s="77">
        <f>+J18+J22+J23+J24</f>
        <v>4928070</v>
      </c>
      <c r="K25" s="77">
        <f>+K13+K22+K23+K24</f>
        <v>2818577</v>
      </c>
      <c r="L25" s="77">
        <f>+SUM(B25:K25)</f>
        <v>6975753</v>
      </c>
      <c r="M25" s="229">
        <f>+L25-'[11]Changes In Equity'!$L24</f>
        <v>0</v>
      </c>
      <c r="N25" s="229"/>
      <c r="O25" s="87"/>
      <c r="P25" s="49"/>
      <c r="Q25" s="49"/>
      <c r="R25" s="49"/>
      <c r="S25" s="50"/>
      <c r="T25" s="50"/>
      <c r="U25" s="50"/>
      <c r="V25" s="49"/>
      <c r="W25" s="49"/>
      <c r="X25" s="50"/>
      <c r="Y25" s="50"/>
      <c r="Z25" s="229"/>
      <c r="AA25" s="229"/>
      <c r="AB25" s="229"/>
      <c r="AC25" s="229"/>
      <c r="AD25" s="229"/>
      <c r="AE25" s="229"/>
      <c r="AF25" s="229"/>
      <c r="AG25" s="229"/>
      <c r="AH25" s="229"/>
      <c r="AI25" s="229"/>
      <c r="AJ25" s="229"/>
    </row>
    <row r="26" spans="1:36">
      <c r="A26" s="11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O26" s="49"/>
      <c r="P26" s="49"/>
      <c r="Q26" s="49"/>
      <c r="R26" s="49"/>
      <c r="S26" s="49"/>
      <c r="T26" s="49"/>
      <c r="U26" s="49"/>
      <c r="V26" s="50"/>
      <c r="W26" s="50"/>
      <c r="X26" s="50"/>
      <c r="Y26" s="49"/>
      <c r="Z26" s="229"/>
      <c r="AA26" s="229"/>
      <c r="AB26" s="229"/>
      <c r="AC26" s="229"/>
      <c r="AD26" s="229"/>
      <c r="AE26" s="229"/>
      <c r="AF26" s="229"/>
      <c r="AG26" s="229"/>
      <c r="AH26" s="229"/>
      <c r="AI26" s="229"/>
      <c r="AJ26" s="229"/>
    </row>
    <row r="27" spans="1:36">
      <c r="O27" s="49"/>
      <c r="P27" s="49"/>
      <c r="Q27" s="49"/>
      <c r="R27" s="49"/>
      <c r="S27" s="49"/>
      <c r="T27" s="49"/>
      <c r="U27" s="49"/>
      <c r="V27" s="49"/>
      <c r="W27" s="50"/>
      <c r="X27" s="49"/>
      <c r="Y27" s="50"/>
      <c r="Z27" s="229"/>
      <c r="AA27" s="229"/>
      <c r="AB27" s="229"/>
      <c r="AC27" s="229"/>
      <c r="AD27" s="229"/>
      <c r="AE27" s="229"/>
      <c r="AF27" s="229"/>
      <c r="AG27" s="229"/>
      <c r="AH27" s="229"/>
      <c r="AI27" s="229"/>
      <c r="AJ27" s="229"/>
    </row>
    <row r="28" spans="1:36" ht="12.75">
      <c r="B28" s="237">
        <f>+B25-'[11]Changes In Equity'!B$24</f>
        <v>0</v>
      </c>
      <c r="C28" s="237">
        <f>+C25-'[11]Changes In Equity'!C$24</f>
        <v>0</v>
      </c>
      <c r="D28" s="237">
        <f>+D25-'[11]Changes In Equity'!D$24</f>
        <v>0</v>
      </c>
      <c r="E28" s="237">
        <f>+E25-'[11]Changes In Equity'!E$24</f>
        <v>0</v>
      </c>
      <c r="F28" s="237">
        <f>+F25-'[11]Changes In Equity'!F$24</f>
        <v>0</v>
      </c>
      <c r="G28" s="237">
        <f>+G25-'[11]Changes In Equity'!G$24</f>
        <v>0</v>
      </c>
      <c r="H28" s="237">
        <f>+H25-'[11]Changes In Equity'!H$24</f>
        <v>0</v>
      </c>
      <c r="I28" s="237">
        <f>+I25-'[11]Changes In Equity'!I$24</f>
        <v>0</v>
      </c>
      <c r="J28" s="237">
        <f>+J25-'[11]Changes In Equity'!J$24</f>
        <v>0</v>
      </c>
      <c r="K28" s="237">
        <f>+K25-'[11]Changes In Equity'!K$24</f>
        <v>0</v>
      </c>
      <c r="L28" s="237">
        <f>+L25-'[11]Changes In Equity'!L$24</f>
        <v>0</v>
      </c>
      <c r="O28" s="49"/>
      <c r="P28"/>
      <c r="Q28"/>
      <c r="R28"/>
      <c r="S28"/>
      <c r="T28"/>
      <c r="U28"/>
      <c r="V28"/>
      <c r="W28"/>
      <c r="X28"/>
      <c r="Y28"/>
      <c r="Z28" s="229"/>
      <c r="AA28" s="229"/>
      <c r="AB28" s="229"/>
      <c r="AC28" s="229"/>
      <c r="AD28" s="229"/>
      <c r="AE28" s="229"/>
      <c r="AF28" s="229"/>
      <c r="AG28" s="229"/>
      <c r="AH28" s="229"/>
      <c r="AI28" s="229"/>
      <c r="AJ28" s="229"/>
    </row>
    <row r="29" spans="1:36">
      <c r="O29" s="47"/>
      <c r="P29" s="48"/>
      <c r="Q29" s="48"/>
      <c r="R29" s="47"/>
      <c r="S29" s="48"/>
      <c r="T29" s="48"/>
      <c r="U29" s="48"/>
      <c r="V29" s="48"/>
      <c r="W29" s="48"/>
      <c r="X29" s="48"/>
      <c r="Y29" s="48"/>
      <c r="Z29" s="229"/>
      <c r="AA29" s="229"/>
      <c r="AB29" s="229"/>
      <c r="AC29" s="229"/>
      <c r="AD29" s="229"/>
      <c r="AE29" s="229"/>
      <c r="AF29" s="229"/>
      <c r="AG29" s="229"/>
      <c r="AH29" s="229"/>
      <c r="AI29" s="229"/>
      <c r="AJ29" s="229"/>
    </row>
    <row r="41" spans="3:4">
      <c r="D41" s="1"/>
    </row>
    <row r="42" spans="3:4">
      <c r="C42" s="10"/>
      <c r="D42" s="4"/>
    </row>
    <row r="43" spans="3:4">
      <c r="C43" s="10"/>
      <c r="D43" s="4"/>
    </row>
    <row r="44" spans="3:4">
      <c r="C44" s="10"/>
      <c r="D44" s="4"/>
    </row>
  </sheetData>
  <mergeCells count="3">
    <mergeCell ref="E2:F2"/>
    <mergeCell ref="J2:K2"/>
    <mergeCell ref="A1:L1"/>
  </mergeCells>
  <pageMargins left="0.7" right="0.7" top="0.75" bottom="0.75" header="0.3" footer="0.3"/>
  <pageSetup scale="6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P64"/>
  <sheetViews>
    <sheetView showGridLines="0" view="pageBreakPreview" zoomScaleNormal="85" zoomScaleSheetLayoutView="100" workbookViewId="0">
      <selection activeCell="I19" sqref="I19"/>
    </sheetView>
  </sheetViews>
  <sheetFormatPr defaultRowHeight="12"/>
  <cols>
    <col min="1" max="1" width="64.42578125" style="6" customWidth="1"/>
    <col min="2" max="2" width="10.85546875" style="3" customWidth="1"/>
    <col min="3" max="3" width="21.140625" style="3" customWidth="1"/>
    <col min="4" max="4" width="21.140625" style="7" customWidth="1"/>
    <col min="5" max="5" width="11.42578125" style="25" bestFit="1" customWidth="1"/>
    <col min="6" max="6" width="11.42578125" style="6" bestFit="1" customWidth="1"/>
    <col min="7" max="7" width="56.7109375" style="6" bestFit="1" customWidth="1"/>
    <col min="8" max="10" width="9.140625" style="3"/>
    <col min="11" max="250" width="9.140625" style="6"/>
    <col min="251" max="251" width="46" style="6" customWidth="1"/>
    <col min="252" max="252" width="18.85546875" style="6" customWidth="1"/>
    <col min="253" max="254" width="15" style="6" customWidth="1"/>
    <col min="255" max="506" width="9.140625" style="6"/>
    <col min="507" max="507" width="46" style="6" customWidth="1"/>
    <col min="508" max="508" width="18.85546875" style="6" customWidth="1"/>
    <col min="509" max="510" width="15" style="6" customWidth="1"/>
    <col min="511" max="762" width="9.140625" style="6"/>
    <col min="763" max="763" width="46" style="6" customWidth="1"/>
    <col min="764" max="764" width="18.85546875" style="6" customWidth="1"/>
    <col min="765" max="766" width="15" style="6" customWidth="1"/>
    <col min="767" max="1018" width="9.140625" style="6"/>
    <col min="1019" max="1019" width="46" style="6" customWidth="1"/>
    <col min="1020" max="1020" width="18.85546875" style="6" customWidth="1"/>
    <col min="1021" max="1022" width="15" style="6" customWidth="1"/>
    <col min="1023" max="1274" width="9.140625" style="6"/>
    <col min="1275" max="1275" width="46" style="6" customWidth="1"/>
    <col min="1276" max="1276" width="18.85546875" style="6" customWidth="1"/>
    <col min="1277" max="1278" width="15" style="6" customWidth="1"/>
    <col min="1279" max="1530" width="9.140625" style="6"/>
    <col min="1531" max="1531" width="46" style="6" customWidth="1"/>
    <col min="1532" max="1532" width="18.85546875" style="6" customWidth="1"/>
    <col min="1533" max="1534" width="15" style="6" customWidth="1"/>
    <col min="1535" max="1786" width="9.140625" style="6"/>
    <col min="1787" max="1787" width="46" style="6" customWidth="1"/>
    <col min="1788" max="1788" width="18.85546875" style="6" customWidth="1"/>
    <col min="1789" max="1790" width="15" style="6" customWidth="1"/>
    <col min="1791" max="2042" width="9.140625" style="6"/>
    <col min="2043" max="2043" width="46" style="6" customWidth="1"/>
    <col min="2044" max="2044" width="18.85546875" style="6" customWidth="1"/>
    <col min="2045" max="2046" width="15" style="6" customWidth="1"/>
    <col min="2047" max="2298" width="9.140625" style="6"/>
    <col min="2299" max="2299" width="46" style="6" customWidth="1"/>
    <col min="2300" max="2300" width="18.85546875" style="6" customWidth="1"/>
    <col min="2301" max="2302" width="15" style="6" customWidth="1"/>
    <col min="2303" max="2554" width="9.140625" style="6"/>
    <col min="2555" max="2555" width="46" style="6" customWidth="1"/>
    <col min="2556" max="2556" width="18.85546875" style="6" customWidth="1"/>
    <col min="2557" max="2558" width="15" style="6" customWidth="1"/>
    <col min="2559" max="2810" width="9.140625" style="6"/>
    <col min="2811" max="2811" width="46" style="6" customWidth="1"/>
    <col min="2812" max="2812" width="18.85546875" style="6" customWidth="1"/>
    <col min="2813" max="2814" width="15" style="6" customWidth="1"/>
    <col min="2815" max="3066" width="9.140625" style="6"/>
    <col min="3067" max="3067" width="46" style="6" customWidth="1"/>
    <col min="3068" max="3068" width="18.85546875" style="6" customWidth="1"/>
    <col min="3069" max="3070" width="15" style="6" customWidth="1"/>
    <col min="3071" max="3322" width="9.140625" style="6"/>
    <col min="3323" max="3323" width="46" style="6" customWidth="1"/>
    <col min="3324" max="3324" width="18.85546875" style="6" customWidth="1"/>
    <col min="3325" max="3326" width="15" style="6" customWidth="1"/>
    <col min="3327" max="3578" width="9.140625" style="6"/>
    <col min="3579" max="3579" width="46" style="6" customWidth="1"/>
    <col min="3580" max="3580" width="18.85546875" style="6" customWidth="1"/>
    <col min="3581" max="3582" width="15" style="6" customWidth="1"/>
    <col min="3583" max="3834" width="9.140625" style="6"/>
    <col min="3835" max="3835" width="46" style="6" customWidth="1"/>
    <col min="3836" max="3836" width="18.85546875" style="6" customWidth="1"/>
    <col min="3837" max="3838" width="15" style="6" customWidth="1"/>
    <col min="3839" max="4090" width="9.140625" style="6"/>
    <col min="4091" max="4091" width="46" style="6" customWidth="1"/>
    <col min="4092" max="4092" width="18.85546875" style="6" customWidth="1"/>
    <col min="4093" max="4094" width="15" style="6" customWidth="1"/>
    <col min="4095" max="4346" width="9.140625" style="6"/>
    <col min="4347" max="4347" width="46" style="6" customWidth="1"/>
    <col min="4348" max="4348" width="18.85546875" style="6" customWidth="1"/>
    <col min="4349" max="4350" width="15" style="6" customWidth="1"/>
    <col min="4351" max="4602" width="9.140625" style="6"/>
    <col min="4603" max="4603" width="46" style="6" customWidth="1"/>
    <col min="4604" max="4604" width="18.85546875" style="6" customWidth="1"/>
    <col min="4605" max="4606" width="15" style="6" customWidth="1"/>
    <col min="4607" max="4858" width="9.140625" style="6"/>
    <col min="4859" max="4859" width="46" style="6" customWidth="1"/>
    <col min="4860" max="4860" width="18.85546875" style="6" customWidth="1"/>
    <col min="4861" max="4862" width="15" style="6" customWidth="1"/>
    <col min="4863" max="5114" width="9.140625" style="6"/>
    <col min="5115" max="5115" width="46" style="6" customWidth="1"/>
    <col min="5116" max="5116" width="18.85546875" style="6" customWidth="1"/>
    <col min="5117" max="5118" width="15" style="6" customWidth="1"/>
    <col min="5119" max="5370" width="9.140625" style="6"/>
    <col min="5371" max="5371" width="46" style="6" customWidth="1"/>
    <col min="5372" max="5372" width="18.85546875" style="6" customWidth="1"/>
    <col min="5373" max="5374" width="15" style="6" customWidth="1"/>
    <col min="5375" max="5626" width="9.140625" style="6"/>
    <col min="5627" max="5627" width="46" style="6" customWidth="1"/>
    <col min="5628" max="5628" width="18.85546875" style="6" customWidth="1"/>
    <col min="5629" max="5630" width="15" style="6" customWidth="1"/>
    <col min="5631" max="5882" width="9.140625" style="6"/>
    <col min="5883" max="5883" width="46" style="6" customWidth="1"/>
    <col min="5884" max="5884" width="18.85546875" style="6" customWidth="1"/>
    <col min="5885" max="5886" width="15" style="6" customWidth="1"/>
    <col min="5887" max="6138" width="9.140625" style="6"/>
    <col min="6139" max="6139" width="46" style="6" customWidth="1"/>
    <col min="6140" max="6140" width="18.85546875" style="6" customWidth="1"/>
    <col min="6141" max="6142" width="15" style="6" customWidth="1"/>
    <col min="6143" max="6394" width="9.140625" style="6"/>
    <col min="6395" max="6395" width="46" style="6" customWidth="1"/>
    <col min="6396" max="6396" width="18.85546875" style="6" customWidth="1"/>
    <col min="6397" max="6398" width="15" style="6" customWidth="1"/>
    <col min="6399" max="6650" width="9.140625" style="6"/>
    <col min="6651" max="6651" width="46" style="6" customWidth="1"/>
    <col min="6652" max="6652" width="18.85546875" style="6" customWidth="1"/>
    <col min="6653" max="6654" width="15" style="6" customWidth="1"/>
    <col min="6655" max="6906" width="9.140625" style="6"/>
    <col min="6907" max="6907" width="46" style="6" customWidth="1"/>
    <col min="6908" max="6908" width="18.85546875" style="6" customWidth="1"/>
    <col min="6909" max="6910" width="15" style="6" customWidth="1"/>
    <col min="6911" max="7162" width="9.140625" style="6"/>
    <col min="7163" max="7163" width="46" style="6" customWidth="1"/>
    <col min="7164" max="7164" width="18.85546875" style="6" customWidth="1"/>
    <col min="7165" max="7166" width="15" style="6" customWidth="1"/>
    <col min="7167" max="7418" width="9.140625" style="6"/>
    <col min="7419" max="7419" width="46" style="6" customWidth="1"/>
    <col min="7420" max="7420" width="18.85546875" style="6" customWidth="1"/>
    <col min="7421" max="7422" width="15" style="6" customWidth="1"/>
    <col min="7423" max="7674" width="9.140625" style="6"/>
    <col min="7675" max="7675" width="46" style="6" customWidth="1"/>
    <col min="7676" max="7676" width="18.85546875" style="6" customWidth="1"/>
    <col min="7677" max="7678" width="15" style="6" customWidth="1"/>
    <col min="7679" max="7930" width="9.140625" style="6"/>
    <col min="7931" max="7931" width="46" style="6" customWidth="1"/>
    <col min="7932" max="7932" width="18.85546875" style="6" customWidth="1"/>
    <col min="7933" max="7934" width="15" style="6" customWidth="1"/>
    <col min="7935" max="8186" width="9.140625" style="6"/>
    <col min="8187" max="8187" width="46" style="6" customWidth="1"/>
    <col min="8188" max="8188" width="18.85546875" style="6" customWidth="1"/>
    <col min="8189" max="8190" width="15" style="6" customWidth="1"/>
    <col min="8191" max="8442" width="9.140625" style="6"/>
    <col min="8443" max="8443" width="46" style="6" customWidth="1"/>
    <col min="8444" max="8444" width="18.85546875" style="6" customWidth="1"/>
    <col min="8445" max="8446" width="15" style="6" customWidth="1"/>
    <col min="8447" max="8698" width="9.140625" style="6"/>
    <col min="8699" max="8699" width="46" style="6" customWidth="1"/>
    <col min="8700" max="8700" width="18.85546875" style="6" customWidth="1"/>
    <col min="8701" max="8702" width="15" style="6" customWidth="1"/>
    <col min="8703" max="8954" width="9.140625" style="6"/>
    <col min="8955" max="8955" width="46" style="6" customWidth="1"/>
    <col min="8956" max="8956" width="18.85546875" style="6" customWidth="1"/>
    <col min="8957" max="8958" width="15" style="6" customWidth="1"/>
    <col min="8959" max="9210" width="9.140625" style="6"/>
    <col min="9211" max="9211" width="46" style="6" customWidth="1"/>
    <col min="9212" max="9212" width="18.85546875" style="6" customWidth="1"/>
    <col min="9213" max="9214" width="15" style="6" customWidth="1"/>
    <col min="9215" max="9466" width="9.140625" style="6"/>
    <col min="9467" max="9467" width="46" style="6" customWidth="1"/>
    <col min="9468" max="9468" width="18.85546875" style="6" customWidth="1"/>
    <col min="9469" max="9470" width="15" style="6" customWidth="1"/>
    <col min="9471" max="9722" width="9.140625" style="6"/>
    <col min="9723" max="9723" width="46" style="6" customWidth="1"/>
    <col min="9724" max="9724" width="18.85546875" style="6" customWidth="1"/>
    <col min="9725" max="9726" width="15" style="6" customWidth="1"/>
    <col min="9727" max="9978" width="9.140625" style="6"/>
    <col min="9979" max="9979" width="46" style="6" customWidth="1"/>
    <col min="9980" max="9980" width="18.85546875" style="6" customWidth="1"/>
    <col min="9981" max="9982" width="15" style="6" customWidth="1"/>
    <col min="9983" max="10234" width="9.140625" style="6"/>
    <col min="10235" max="10235" width="46" style="6" customWidth="1"/>
    <col min="10236" max="10236" width="18.85546875" style="6" customWidth="1"/>
    <col min="10237" max="10238" width="15" style="6" customWidth="1"/>
    <col min="10239" max="10490" width="9.140625" style="6"/>
    <col min="10491" max="10491" width="46" style="6" customWidth="1"/>
    <col min="10492" max="10492" width="18.85546875" style="6" customWidth="1"/>
    <col min="10493" max="10494" width="15" style="6" customWidth="1"/>
    <col min="10495" max="10746" width="9.140625" style="6"/>
    <col min="10747" max="10747" width="46" style="6" customWidth="1"/>
    <col min="10748" max="10748" width="18.85546875" style="6" customWidth="1"/>
    <col min="10749" max="10750" width="15" style="6" customWidth="1"/>
    <col min="10751" max="11002" width="9.140625" style="6"/>
    <col min="11003" max="11003" width="46" style="6" customWidth="1"/>
    <col min="11004" max="11004" width="18.85546875" style="6" customWidth="1"/>
    <col min="11005" max="11006" width="15" style="6" customWidth="1"/>
    <col min="11007" max="11258" width="9.140625" style="6"/>
    <col min="11259" max="11259" width="46" style="6" customWidth="1"/>
    <col min="11260" max="11260" width="18.85546875" style="6" customWidth="1"/>
    <col min="11261" max="11262" width="15" style="6" customWidth="1"/>
    <col min="11263" max="11514" width="9.140625" style="6"/>
    <col min="11515" max="11515" width="46" style="6" customWidth="1"/>
    <col min="11516" max="11516" width="18.85546875" style="6" customWidth="1"/>
    <col min="11517" max="11518" width="15" style="6" customWidth="1"/>
    <col min="11519" max="11770" width="9.140625" style="6"/>
    <col min="11771" max="11771" width="46" style="6" customWidth="1"/>
    <col min="11772" max="11772" width="18.85546875" style="6" customWidth="1"/>
    <col min="11773" max="11774" width="15" style="6" customWidth="1"/>
    <col min="11775" max="12026" width="9.140625" style="6"/>
    <col min="12027" max="12027" width="46" style="6" customWidth="1"/>
    <col min="12028" max="12028" width="18.85546875" style="6" customWidth="1"/>
    <col min="12029" max="12030" width="15" style="6" customWidth="1"/>
    <col min="12031" max="12282" width="9.140625" style="6"/>
    <col min="12283" max="12283" width="46" style="6" customWidth="1"/>
    <col min="12284" max="12284" width="18.85546875" style="6" customWidth="1"/>
    <col min="12285" max="12286" width="15" style="6" customWidth="1"/>
    <col min="12287" max="12538" width="9.140625" style="6"/>
    <col min="12539" max="12539" width="46" style="6" customWidth="1"/>
    <col min="12540" max="12540" width="18.85546875" style="6" customWidth="1"/>
    <col min="12541" max="12542" width="15" style="6" customWidth="1"/>
    <col min="12543" max="12794" width="9.140625" style="6"/>
    <col min="12795" max="12795" width="46" style="6" customWidth="1"/>
    <col min="12796" max="12796" width="18.85546875" style="6" customWidth="1"/>
    <col min="12797" max="12798" width="15" style="6" customWidth="1"/>
    <col min="12799" max="13050" width="9.140625" style="6"/>
    <col min="13051" max="13051" width="46" style="6" customWidth="1"/>
    <col min="13052" max="13052" width="18.85546875" style="6" customWidth="1"/>
    <col min="13053" max="13054" width="15" style="6" customWidth="1"/>
    <col min="13055" max="13306" width="9.140625" style="6"/>
    <col min="13307" max="13307" width="46" style="6" customWidth="1"/>
    <col min="13308" max="13308" width="18.85546875" style="6" customWidth="1"/>
    <col min="13309" max="13310" width="15" style="6" customWidth="1"/>
    <col min="13311" max="13562" width="9.140625" style="6"/>
    <col min="13563" max="13563" width="46" style="6" customWidth="1"/>
    <col min="13564" max="13564" width="18.85546875" style="6" customWidth="1"/>
    <col min="13565" max="13566" width="15" style="6" customWidth="1"/>
    <col min="13567" max="13818" width="9.140625" style="6"/>
    <col min="13819" max="13819" width="46" style="6" customWidth="1"/>
    <col min="13820" max="13820" width="18.85546875" style="6" customWidth="1"/>
    <col min="13821" max="13822" width="15" style="6" customWidth="1"/>
    <col min="13823" max="14074" width="9.140625" style="6"/>
    <col min="14075" max="14075" width="46" style="6" customWidth="1"/>
    <col min="14076" max="14076" width="18.85546875" style="6" customWidth="1"/>
    <col min="14077" max="14078" width="15" style="6" customWidth="1"/>
    <col min="14079" max="14330" width="9.140625" style="6"/>
    <col min="14331" max="14331" width="46" style="6" customWidth="1"/>
    <col min="14332" max="14332" width="18.85546875" style="6" customWidth="1"/>
    <col min="14333" max="14334" width="15" style="6" customWidth="1"/>
    <col min="14335" max="14586" width="9.140625" style="6"/>
    <col min="14587" max="14587" width="46" style="6" customWidth="1"/>
    <col min="14588" max="14588" width="18.85546875" style="6" customWidth="1"/>
    <col min="14589" max="14590" width="15" style="6" customWidth="1"/>
    <col min="14591" max="14842" width="9.140625" style="6"/>
    <col min="14843" max="14843" width="46" style="6" customWidth="1"/>
    <col min="14844" max="14844" width="18.85546875" style="6" customWidth="1"/>
    <col min="14845" max="14846" width="15" style="6" customWidth="1"/>
    <col min="14847" max="15098" width="9.140625" style="6"/>
    <col min="15099" max="15099" width="46" style="6" customWidth="1"/>
    <col min="15100" max="15100" width="18.85546875" style="6" customWidth="1"/>
    <col min="15101" max="15102" width="15" style="6" customWidth="1"/>
    <col min="15103" max="15354" width="9.140625" style="6"/>
    <col min="15355" max="15355" width="46" style="6" customWidth="1"/>
    <col min="15356" max="15356" width="18.85546875" style="6" customWidth="1"/>
    <col min="15357" max="15358" width="15" style="6" customWidth="1"/>
    <col min="15359" max="15610" width="9.140625" style="6"/>
    <col min="15611" max="15611" width="46" style="6" customWidth="1"/>
    <col min="15612" max="15612" width="18.85546875" style="6" customWidth="1"/>
    <col min="15613" max="15614" width="15" style="6" customWidth="1"/>
    <col min="15615" max="15866" width="9.140625" style="6"/>
    <col min="15867" max="15867" width="46" style="6" customWidth="1"/>
    <col min="15868" max="15868" width="18.85546875" style="6" customWidth="1"/>
    <col min="15869" max="15870" width="15" style="6" customWidth="1"/>
    <col min="15871" max="16122" width="9.140625" style="6"/>
    <col min="16123" max="16123" width="46" style="6" customWidth="1"/>
    <col min="16124" max="16124" width="18.85546875" style="6" customWidth="1"/>
    <col min="16125" max="16126" width="15" style="6" customWidth="1"/>
    <col min="16127" max="16384" width="9.140625" style="6"/>
  </cols>
  <sheetData>
    <row r="1" spans="1:16" ht="27.75" customHeight="1">
      <c r="A1" s="223" t="s">
        <v>180</v>
      </c>
      <c r="B1" s="223"/>
      <c r="C1" s="223"/>
      <c r="D1" s="223"/>
      <c r="K1" s="9"/>
    </row>
    <row r="2" spans="1:16" ht="64.5" customHeight="1">
      <c r="A2" s="128" t="s">
        <v>123</v>
      </c>
      <c r="B2" s="151" t="s">
        <v>59</v>
      </c>
      <c r="C2" s="151" t="s">
        <v>181</v>
      </c>
      <c r="D2" s="151" t="s">
        <v>182</v>
      </c>
    </row>
    <row r="3" spans="1:16">
      <c r="A3" s="152"/>
      <c r="B3" s="153"/>
      <c r="C3" s="154"/>
      <c r="D3" s="155"/>
    </row>
    <row r="4" spans="1:16" ht="12.75">
      <c r="A4" s="156"/>
      <c r="B4" s="56"/>
      <c r="C4" s="56"/>
      <c r="D4" s="56"/>
      <c r="E4" s="25" t="s">
        <v>139</v>
      </c>
      <c r="F4" s="25" t="s">
        <v>139</v>
      </c>
      <c r="G4" s="51"/>
      <c r="H4"/>
      <c r="I4" s="199"/>
      <c r="J4" s="199"/>
      <c r="K4"/>
      <c r="L4"/>
    </row>
    <row r="5" spans="1:16" ht="12.75">
      <c r="A5" s="156" t="s">
        <v>130</v>
      </c>
      <c r="B5" s="56"/>
      <c r="C5" s="157">
        <f>+SUM(C33:C39)</f>
        <v>248800</v>
      </c>
      <c r="D5" s="146">
        <f>+SUM(D33:D39)</f>
        <v>1459253</v>
      </c>
      <c r="E5" s="25">
        <f>+C5-'[11]Statement of Cash Flow'!C5</f>
        <v>0</v>
      </c>
      <c r="F5" s="25">
        <f>+D5-'[11]Statement of Cash Flow'!D5</f>
        <v>0</v>
      </c>
      <c r="G5" s="51"/>
      <c r="H5"/>
      <c r="I5" s="199"/>
      <c r="J5" s="199"/>
      <c r="K5"/>
      <c r="L5" s="197"/>
      <c r="M5" s="197"/>
      <c r="N5" s="197"/>
      <c r="O5" s="197"/>
      <c r="P5" s="197"/>
    </row>
    <row r="6" spans="1:16" ht="12.75">
      <c r="A6" s="57" t="s">
        <v>81</v>
      </c>
      <c r="B6" s="55"/>
      <c r="C6" s="78">
        <f>+'Özkaynak Değişim Tablosu'!K20</f>
        <v>2818577</v>
      </c>
      <c r="D6" s="79">
        <f>+'Özkaynak Değişim Tablosu'!K11</f>
        <v>909437</v>
      </c>
      <c r="E6" s="25">
        <f>+C6-'[11]Statement of Cash Flow'!C6</f>
        <v>0</v>
      </c>
      <c r="F6" s="25">
        <f>+D6-'[11]Statement of Cash Flow'!D6</f>
        <v>0</v>
      </c>
      <c r="G6" s="52"/>
      <c r="H6"/>
      <c r="I6" s="200"/>
      <c r="J6" s="200"/>
      <c r="K6"/>
      <c r="L6" s="197"/>
      <c r="M6" s="197"/>
      <c r="N6" s="197"/>
      <c r="O6" s="197"/>
    </row>
    <row r="7" spans="1:16" ht="12.75">
      <c r="A7" s="156" t="s">
        <v>86</v>
      </c>
      <c r="B7" s="56"/>
      <c r="C7" s="157">
        <f>+SUM(C8:C22)</f>
        <v>1214403</v>
      </c>
      <c r="D7" s="146">
        <f>+SUM(D8:D22)</f>
        <v>1148892</v>
      </c>
      <c r="E7" s="25">
        <f>+C7-'[11]Statement of Cash Flow'!C7</f>
        <v>0</v>
      </c>
      <c r="F7" s="25">
        <f>+D7-'[11]Statement of Cash Flow'!D7</f>
        <v>0</v>
      </c>
      <c r="G7" s="51"/>
      <c r="H7"/>
      <c r="I7" s="199"/>
      <c r="J7" s="199"/>
      <c r="K7"/>
      <c r="L7" s="197"/>
      <c r="M7" s="197"/>
      <c r="N7" s="197"/>
      <c r="O7" s="197"/>
    </row>
    <row r="8" spans="1:16" ht="12.75">
      <c r="A8" s="57" t="s">
        <v>87</v>
      </c>
      <c r="B8" s="56" t="s">
        <v>183</v>
      </c>
      <c r="C8" s="78">
        <f>+'[10]KAP''a uygun'!$G$10</f>
        <v>509926</v>
      </c>
      <c r="D8" s="79">
        <f>+'[10]KAP''a uygun'!$H$10</f>
        <v>443599</v>
      </c>
      <c r="E8" s="25">
        <f>+C8-'[11]Statement of Cash Flow'!C8</f>
        <v>0</v>
      </c>
      <c r="F8" s="25">
        <f>+D8-'[11]Statement of Cash Flow'!D8</f>
        <v>0</v>
      </c>
      <c r="G8" s="52"/>
      <c r="H8" s="52"/>
      <c r="I8" s="200"/>
      <c r="J8" s="200"/>
      <c r="K8"/>
      <c r="L8" s="197"/>
      <c r="M8" s="197"/>
      <c r="N8" s="197"/>
      <c r="O8" s="197"/>
    </row>
    <row r="9" spans="1:16" ht="12.75">
      <c r="A9" s="57" t="s">
        <v>88</v>
      </c>
      <c r="B9" s="56">
        <v>9</v>
      </c>
      <c r="C9" s="78">
        <f>+'[10]KAP''a uygun'!$G$11</f>
        <v>-8913</v>
      </c>
      <c r="D9" s="79">
        <f>+'[10]KAP''a uygun'!$H$11</f>
        <v>3911</v>
      </c>
      <c r="E9" s="25">
        <f>+C9-'[11]Statement of Cash Flow'!C9</f>
        <v>0</v>
      </c>
      <c r="F9" s="25">
        <f>+D9-'[11]Statement of Cash Flow'!D9</f>
        <v>0</v>
      </c>
      <c r="G9" s="52"/>
      <c r="H9" s="52"/>
      <c r="I9" s="201"/>
      <c r="J9" s="200"/>
      <c r="K9"/>
      <c r="L9" s="197"/>
      <c r="M9" s="197"/>
      <c r="N9" s="197"/>
      <c r="O9" s="197"/>
    </row>
    <row r="10" spans="1:16" ht="12" customHeight="1">
      <c r="A10" s="57" t="s">
        <v>89</v>
      </c>
      <c r="B10" s="56"/>
      <c r="C10" s="78">
        <f>+'[10]KAP''a uygun'!$G$12</f>
        <v>-23982</v>
      </c>
      <c r="D10" s="79">
        <f>+'[10]KAP''a uygun'!$H$12</f>
        <v>42976</v>
      </c>
      <c r="E10" s="25">
        <f>+C10-'[11]Statement of Cash Flow'!C10</f>
        <v>0</v>
      </c>
      <c r="F10" s="25">
        <f>+D10-'[11]Statement of Cash Flow'!D10</f>
        <v>0</v>
      </c>
      <c r="G10" s="52"/>
      <c r="H10"/>
      <c r="I10" s="200"/>
      <c r="J10" s="200"/>
      <c r="K10"/>
      <c r="L10" s="197"/>
      <c r="M10" s="197"/>
      <c r="N10" s="197"/>
      <c r="O10" s="197"/>
    </row>
    <row r="11" spans="1:16" ht="12.75">
      <c r="A11" s="57" t="s">
        <v>90</v>
      </c>
      <c r="B11" s="56">
        <v>13</v>
      </c>
      <c r="C11" s="78">
        <f>+'[10]KAP''a uygun'!$G$13</f>
        <v>15490</v>
      </c>
      <c r="D11" s="79">
        <f>+'[10]KAP''a uygun'!$H$13</f>
        <v>8372</v>
      </c>
      <c r="E11" s="25">
        <f>+C11-'[11]Statement of Cash Flow'!C11</f>
        <v>0</v>
      </c>
      <c r="F11" s="25">
        <f>+D11-'[11]Statement of Cash Flow'!D11</f>
        <v>0</v>
      </c>
      <c r="G11" s="52"/>
      <c r="H11" s="52"/>
      <c r="I11" s="200"/>
      <c r="J11" s="200"/>
      <c r="K11"/>
      <c r="L11" s="197"/>
      <c r="M11" s="197"/>
      <c r="N11" s="197"/>
      <c r="O11" s="197"/>
    </row>
    <row r="12" spans="1:16" ht="12.75">
      <c r="A12" s="57" t="s">
        <v>91</v>
      </c>
      <c r="B12" s="56">
        <v>13</v>
      </c>
      <c r="C12" s="78">
        <f>+'[10]KAP''a uygun'!$G$14</f>
        <v>158427</v>
      </c>
      <c r="D12" s="79">
        <f>+'[10]KAP''a uygun'!$H$14</f>
        <v>78450</v>
      </c>
      <c r="E12" s="25">
        <f>+C12-'[11]Statement of Cash Flow'!C12</f>
        <v>0</v>
      </c>
      <c r="F12" s="25">
        <f>+D12-'[11]Statement of Cash Flow'!D12</f>
        <v>0</v>
      </c>
      <c r="G12" s="52"/>
      <c r="H12" s="52"/>
      <c r="I12" s="200"/>
      <c r="J12" s="200"/>
      <c r="K12"/>
      <c r="L12" s="197"/>
      <c r="M12" s="197"/>
      <c r="N12" s="197"/>
      <c r="O12" s="197"/>
    </row>
    <row r="13" spans="1:16" ht="12.75">
      <c r="A13" s="57" t="s">
        <v>92</v>
      </c>
      <c r="B13" s="56"/>
      <c r="C13" s="78">
        <f>+'[10]KAP''a uygun'!$G$15</f>
        <v>-63748</v>
      </c>
      <c r="D13" s="79">
        <f>+'[10]KAP''a uygun'!$H$15</f>
        <v>-21053</v>
      </c>
      <c r="E13" s="25">
        <f>+C13-'[11]Statement of Cash Flow'!C13</f>
        <v>0</v>
      </c>
      <c r="F13" s="25">
        <f>+D13-'[11]Statement of Cash Flow'!D13</f>
        <v>0</v>
      </c>
      <c r="G13" s="52"/>
      <c r="H13"/>
      <c r="I13" s="201"/>
      <c r="J13" s="200"/>
      <c r="K13"/>
      <c r="L13" s="197"/>
      <c r="M13" s="197"/>
      <c r="N13" s="197"/>
      <c r="O13" s="197"/>
    </row>
    <row r="14" spans="1:16" ht="12.75">
      <c r="A14" s="57" t="s">
        <v>93</v>
      </c>
      <c r="B14" s="56">
        <v>29</v>
      </c>
      <c r="C14" s="78">
        <f>+'[10]KAP''a uygun'!$G$16</f>
        <v>-2343</v>
      </c>
      <c r="D14" s="79">
        <f>+'[10]KAP''a uygun'!$H$16</f>
        <v>-1172</v>
      </c>
      <c r="E14" s="25">
        <f>+C14-'[11]Statement of Cash Flow'!C14</f>
        <v>0</v>
      </c>
      <c r="F14" s="25">
        <f>+D14-'[11]Statement of Cash Flow'!D14</f>
        <v>0</v>
      </c>
      <c r="G14" s="52"/>
      <c r="H14" s="52"/>
      <c r="I14" s="201"/>
      <c r="J14" s="201"/>
      <c r="K14"/>
      <c r="L14" s="197"/>
      <c r="M14" s="197"/>
      <c r="N14" s="197"/>
      <c r="O14" s="197"/>
    </row>
    <row r="15" spans="1:16" ht="12.75">
      <c r="A15" s="57" t="s">
        <v>94</v>
      </c>
      <c r="B15" s="56">
        <v>22</v>
      </c>
      <c r="C15" s="78">
        <f>+'[10]KAP''a uygun'!$G$17</f>
        <v>-514165</v>
      </c>
      <c r="D15" s="79">
        <f>+'[10]KAP''a uygun'!$H$17</f>
        <v>-98237</v>
      </c>
      <c r="E15" s="25">
        <f>+C15-'[11]Statement of Cash Flow'!C15</f>
        <v>0</v>
      </c>
      <c r="F15" s="25">
        <f>+D15-'[11]Statement of Cash Flow'!D15</f>
        <v>0</v>
      </c>
      <c r="G15" s="52"/>
      <c r="H15" s="52"/>
      <c r="I15" s="200"/>
      <c r="J15" s="200"/>
      <c r="K15"/>
      <c r="L15" s="197"/>
      <c r="M15" s="197"/>
      <c r="N15" s="197"/>
      <c r="O15" s="197"/>
    </row>
    <row r="16" spans="1:16" ht="12.75">
      <c r="A16" s="57" t="s">
        <v>95</v>
      </c>
      <c r="B16" s="56">
        <v>23</v>
      </c>
      <c r="C16" s="78">
        <f>+'[10]KAP''a uygun'!$G$18</f>
        <v>110898</v>
      </c>
      <c r="D16" s="79">
        <f>+'[10]KAP''a uygun'!$H$18</f>
        <v>80232</v>
      </c>
      <c r="E16" s="25">
        <f>+C16-'[11]Statement of Cash Flow'!C16</f>
        <v>0</v>
      </c>
      <c r="F16" s="25">
        <f>+D16-'[11]Statement of Cash Flow'!D16</f>
        <v>0</v>
      </c>
      <c r="G16" s="52"/>
      <c r="H16" s="52"/>
      <c r="I16" s="200"/>
      <c r="J16" s="200"/>
      <c r="K16"/>
      <c r="L16" s="197"/>
      <c r="M16" s="197"/>
      <c r="N16" s="197"/>
      <c r="O16" s="197"/>
    </row>
    <row r="17" spans="1:15" ht="12.75">
      <c r="A17" s="57" t="s">
        <v>96</v>
      </c>
      <c r="B17" s="56">
        <v>24</v>
      </c>
      <c r="C17" s="78">
        <f>+'[10]KAP''a uygun'!$G$19</f>
        <v>-26052</v>
      </c>
      <c r="D17" s="79">
        <f>+'[10]KAP''a uygun'!$H$19</f>
        <v>-17645</v>
      </c>
      <c r="E17" s="25">
        <f>+C17-'[11]Statement of Cash Flow'!C17</f>
        <v>0</v>
      </c>
      <c r="F17" s="25">
        <f>+D17-'[11]Statement of Cash Flow'!D17</f>
        <v>0</v>
      </c>
      <c r="G17" s="52"/>
      <c r="H17" s="52"/>
      <c r="I17" s="200"/>
      <c r="J17" s="200"/>
      <c r="K17"/>
      <c r="L17" s="197"/>
      <c r="M17" s="197"/>
      <c r="N17" s="197"/>
      <c r="O17" s="197"/>
    </row>
    <row r="18" spans="1:15" ht="12.75">
      <c r="A18" s="57" t="s">
        <v>97</v>
      </c>
      <c r="B18" s="56">
        <v>21</v>
      </c>
      <c r="C18" s="78">
        <f>+'[10]KAP''a uygun'!$G$20</f>
        <v>-184815</v>
      </c>
      <c r="D18" s="79">
        <f>+'[10]KAP''a uygun'!$H$20</f>
        <v>-63510</v>
      </c>
      <c r="E18" s="25">
        <f>+C18-'[11]Statement of Cash Flow'!C18</f>
        <v>0</v>
      </c>
      <c r="F18" s="25">
        <f>+D18-'[11]Statement of Cash Flow'!D18</f>
        <v>0</v>
      </c>
      <c r="G18" s="52"/>
      <c r="H18" s="52"/>
      <c r="I18" s="200"/>
      <c r="J18" s="200"/>
      <c r="K18"/>
      <c r="L18" s="197"/>
      <c r="M18" s="197"/>
      <c r="N18" s="197"/>
      <c r="O18" s="197"/>
    </row>
    <row r="19" spans="1:15" ht="12.75">
      <c r="A19" s="57" t="s">
        <v>98</v>
      </c>
      <c r="B19" s="56">
        <v>21</v>
      </c>
      <c r="C19" s="78">
        <f>+'[10]KAP''a uygun'!$G$21</f>
        <v>303064</v>
      </c>
      <c r="D19" s="79">
        <f>+'[10]KAP''a uygun'!$H$21</f>
        <v>110352</v>
      </c>
      <c r="E19" s="25">
        <f>+C19-'[11]Statement of Cash Flow'!C19</f>
        <v>0</v>
      </c>
      <c r="F19" s="25">
        <f>+D19-'[11]Statement of Cash Flow'!D19</f>
        <v>0</v>
      </c>
      <c r="G19" s="52"/>
      <c r="H19" s="52"/>
      <c r="I19" s="200"/>
      <c r="J19" s="200"/>
      <c r="K19"/>
      <c r="L19" s="197"/>
      <c r="M19" s="197"/>
      <c r="N19" s="197"/>
      <c r="O19" s="197"/>
    </row>
    <row r="20" spans="1:15" ht="24">
      <c r="A20" s="57" t="s">
        <v>132</v>
      </c>
      <c r="B20" s="158">
        <v>29</v>
      </c>
      <c r="C20" s="58">
        <f>+'[10]KAP''a uygun'!$G$22</f>
        <v>1345</v>
      </c>
      <c r="D20" s="159">
        <f>+'[10]KAP''a uygun'!$H$22</f>
        <v>728</v>
      </c>
      <c r="E20" s="25">
        <f>+C20-'[11]Statement of Cash Flow'!C20</f>
        <v>0</v>
      </c>
      <c r="F20" s="25">
        <f>+D20-'[11]Statement of Cash Flow'!D20</f>
        <v>0</v>
      </c>
      <c r="G20" s="52"/>
      <c r="H20" s="52"/>
      <c r="I20" s="200"/>
      <c r="J20" s="200"/>
      <c r="K20"/>
      <c r="L20" s="197"/>
      <c r="M20" s="197"/>
      <c r="N20" s="197"/>
      <c r="O20" s="197"/>
    </row>
    <row r="21" spans="1:15" ht="24.75" customHeight="1">
      <c r="A21" s="160" t="s">
        <v>133</v>
      </c>
      <c r="B21" s="56"/>
      <c r="C21" s="161">
        <f>+'[10]KAP''a uygun'!$G$23</f>
        <v>939271</v>
      </c>
      <c r="D21" s="159">
        <f>+'[10]KAP''a uygun'!$H$23</f>
        <v>581889</v>
      </c>
      <c r="E21" s="25">
        <f>+C21-'[11]Statement of Cash Flow'!C21</f>
        <v>0</v>
      </c>
      <c r="F21" s="25">
        <f>+D21-'[11]Statement of Cash Flow'!D21</f>
        <v>0</v>
      </c>
      <c r="G21" s="52"/>
      <c r="H21"/>
      <c r="I21" s="200"/>
      <c r="J21" s="200"/>
      <c r="K21"/>
      <c r="L21" s="197"/>
      <c r="M21" s="197"/>
      <c r="N21" s="197"/>
      <c r="O21" s="197"/>
    </row>
    <row r="22" spans="1:15" ht="24.75" hidden="1" customHeight="1">
      <c r="A22" s="160" t="s">
        <v>153</v>
      </c>
      <c r="B22" s="56">
        <v>32</v>
      </c>
      <c r="C22" s="161">
        <f>+'[10]KAP''a uygun'!$G$24</f>
        <v>0</v>
      </c>
      <c r="D22" s="159">
        <f>+'[10]KAP''a uygun'!$H$24</f>
        <v>0</v>
      </c>
      <c r="F22" s="25"/>
      <c r="G22" s="52"/>
      <c r="H22" s="52"/>
      <c r="I22" s="201"/>
      <c r="J22" s="201"/>
      <c r="K22"/>
      <c r="L22" s="197"/>
      <c r="M22" s="197"/>
      <c r="N22" s="197"/>
      <c r="O22" s="197"/>
    </row>
    <row r="23" spans="1:15" ht="12.75">
      <c r="A23" s="162"/>
      <c r="B23" s="54"/>
      <c r="C23" s="80"/>
      <c r="D23" s="80"/>
      <c r="E23" s="25">
        <f>+C23-'[11]Statement of Cash Flow'!C23</f>
        <v>0</v>
      </c>
      <c r="F23" s="25">
        <f>+D23-'[11]Statement of Cash Flow'!D23</f>
        <v>0</v>
      </c>
      <c r="K23"/>
      <c r="L23" s="197"/>
      <c r="M23" s="197"/>
      <c r="N23" s="197"/>
      <c r="O23" s="197"/>
    </row>
    <row r="24" spans="1:15" ht="14.25" customHeight="1">
      <c r="A24" s="81" t="s">
        <v>99</v>
      </c>
      <c r="B24" s="82"/>
      <c r="C24" s="83">
        <f>+SUM(C26:C31)</f>
        <v>-3474295</v>
      </c>
      <c r="D24" s="77">
        <f>+SUM(D26:D31)</f>
        <v>-440587</v>
      </c>
      <c r="E24" s="25">
        <f>+C24-'[11]Statement of Cash Flow'!C24</f>
        <v>0</v>
      </c>
      <c r="F24" s="25">
        <f>+D24-'[11]Statement of Cash Flow'!D24</f>
        <v>0</v>
      </c>
      <c r="G24" s="51"/>
      <c r="H24"/>
      <c r="I24" s="199"/>
      <c r="J24" s="199"/>
      <c r="K24"/>
      <c r="L24" s="197"/>
      <c r="M24" s="197"/>
      <c r="N24" s="197"/>
      <c r="O24" s="197"/>
    </row>
    <row r="25" spans="1:15" ht="12.75">
      <c r="A25" s="57"/>
      <c r="B25" s="56"/>
      <c r="C25" s="75"/>
      <c r="D25" s="75"/>
      <c r="E25" s="25">
        <f>+C25-'[11]Statement of Cash Flow'!C25</f>
        <v>0</v>
      </c>
      <c r="F25" s="25">
        <f>+D25-'[11]Statement of Cash Flow'!D25</f>
        <v>0</v>
      </c>
      <c r="K25"/>
      <c r="L25" s="197"/>
      <c r="M25" s="197"/>
      <c r="N25" s="197"/>
      <c r="O25" s="197"/>
    </row>
    <row r="26" spans="1:15" ht="12.75">
      <c r="A26" s="57" t="s">
        <v>154</v>
      </c>
      <c r="B26" s="56"/>
      <c r="C26" s="78">
        <f>+'[10]KAP''a uygun'!$G$27</f>
        <v>-172403</v>
      </c>
      <c r="D26" s="79">
        <f>+'[10]KAP''a uygun'!$H$27</f>
        <v>309816</v>
      </c>
      <c r="E26" s="25">
        <f>+C26-'[11]Statement of Cash Flow'!C26</f>
        <v>0</v>
      </c>
      <c r="F26" s="25">
        <f>+D26-'[11]Statement of Cash Flow'!D26</f>
        <v>0</v>
      </c>
      <c r="G26" s="52"/>
      <c r="H26"/>
      <c r="I26" s="200"/>
      <c r="J26" s="200"/>
      <c r="L26" s="197"/>
      <c r="M26" s="197"/>
      <c r="N26" s="197"/>
      <c r="O26" s="197"/>
    </row>
    <row r="27" spans="1:15" ht="12.75">
      <c r="A27" s="57" t="s">
        <v>100</v>
      </c>
      <c r="B27" s="56"/>
      <c r="C27" s="78">
        <f>+'[10]KAP''a uygun'!$G$28</f>
        <v>-2172507</v>
      </c>
      <c r="D27" s="79">
        <f>+'[10]KAP''a uygun'!$H$28</f>
        <v>-352523</v>
      </c>
      <c r="E27" s="25">
        <f>+C27-'[11]Statement of Cash Flow'!C27</f>
        <v>0</v>
      </c>
      <c r="F27" s="25">
        <f>+D27-'[11]Statement of Cash Flow'!D27</f>
        <v>0</v>
      </c>
      <c r="G27" s="52"/>
      <c r="H27"/>
      <c r="I27" s="200"/>
      <c r="J27" s="200"/>
      <c r="K27"/>
      <c r="L27" s="197"/>
      <c r="M27" s="197"/>
      <c r="N27" s="197"/>
      <c r="O27" s="197"/>
    </row>
    <row r="28" spans="1:15" ht="12.75">
      <c r="A28" s="57" t="s">
        <v>101</v>
      </c>
      <c r="B28" s="56"/>
      <c r="C28" s="78">
        <f>+'[10]KAP''a uygun'!$G$29</f>
        <v>-170662</v>
      </c>
      <c r="D28" s="79">
        <f>+'[10]KAP''a uygun'!$H$29</f>
        <v>-27233</v>
      </c>
      <c r="E28" s="25">
        <f>+C28-'[11]Statement of Cash Flow'!C28</f>
        <v>0</v>
      </c>
      <c r="F28" s="25">
        <f>+D28-'[11]Statement of Cash Flow'!D28</f>
        <v>0</v>
      </c>
      <c r="G28" s="52"/>
      <c r="H28"/>
      <c r="I28" s="200"/>
      <c r="J28" s="200"/>
      <c r="K28"/>
      <c r="L28" s="197"/>
      <c r="M28" s="197"/>
      <c r="N28" s="197"/>
      <c r="O28" s="197"/>
    </row>
    <row r="29" spans="1:15" ht="12.75">
      <c r="A29" s="57" t="s">
        <v>102</v>
      </c>
      <c r="B29" s="56"/>
      <c r="C29" s="78">
        <f>+'[10]KAP''a uygun'!$G$30</f>
        <v>-1513045</v>
      </c>
      <c r="D29" s="79">
        <f>+'[10]KAP''a uygun'!$H$30</f>
        <v>-952641</v>
      </c>
      <c r="E29" s="25">
        <f>+C29-'[11]Statement of Cash Flow'!C29</f>
        <v>0</v>
      </c>
      <c r="F29" s="25">
        <f>+D29-'[11]Statement of Cash Flow'!D29</f>
        <v>0</v>
      </c>
      <c r="G29" s="52"/>
      <c r="H29"/>
      <c r="I29" s="200"/>
      <c r="J29" s="200"/>
      <c r="K29"/>
      <c r="L29" s="197"/>
      <c r="M29" s="197"/>
      <c r="N29" s="197"/>
      <c r="O29" s="197"/>
    </row>
    <row r="30" spans="1:15" ht="12.75">
      <c r="A30" s="57" t="s">
        <v>103</v>
      </c>
      <c r="B30" s="56"/>
      <c r="C30" s="78">
        <f>+'[10]KAP''a uygun'!$G$31</f>
        <v>555422</v>
      </c>
      <c r="D30" s="79">
        <f>+'[10]KAP''a uygun'!$H$31</f>
        <v>486530</v>
      </c>
      <c r="E30" s="25">
        <f>+C30-'[11]Statement of Cash Flow'!C30</f>
        <v>0</v>
      </c>
      <c r="F30" s="25">
        <f>+D30-'[11]Statement of Cash Flow'!D30</f>
        <v>0</v>
      </c>
      <c r="G30" s="52"/>
      <c r="H30"/>
      <c r="I30" s="200"/>
      <c r="J30" s="200"/>
      <c r="K30"/>
      <c r="L30" s="197"/>
      <c r="M30" s="197"/>
      <c r="N30" s="197"/>
      <c r="O30" s="197"/>
    </row>
    <row r="31" spans="1:15" ht="12.75">
      <c r="A31" s="57" t="s">
        <v>104</v>
      </c>
      <c r="B31" s="56"/>
      <c r="C31" s="78">
        <f>+'[10]KAP''a uygun'!$G$32</f>
        <v>-1100</v>
      </c>
      <c r="D31" s="79">
        <f>+'[10]KAP''a uygun'!$H$32</f>
        <v>95464</v>
      </c>
      <c r="E31" s="25">
        <f>+C31-'[11]Statement of Cash Flow'!C31</f>
        <v>0</v>
      </c>
      <c r="F31" s="25">
        <f>+D31-'[11]Statement of Cash Flow'!D31</f>
        <v>0</v>
      </c>
      <c r="G31" s="52"/>
      <c r="H31"/>
      <c r="I31" s="200"/>
      <c r="J31" s="200"/>
      <c r="K31"/>
      <c r="L31" s="197"/>
      <c r="M31" s="197"/>
      <c r="N31" s="197"/>
      <c r="O31" s="197"/>
    </row>
    <row r="32" spans="1:15" ht="12.75">
      <c r="A32" s="123"/>
      <c r="B32" s="54"/>
      <c r="C32" s="84"/>
      <c r="D32" s="80"/>
      <c r="E32" s="25">
        <f>+C32-'[11]Statement of Cash Flow'!C32</f>
        <v>0</v>
      </c>
      <c r="F32" s="25">
        <f>+D32-'[11]Statement of Cash Flow'!D32</f>
        <v>0</v>
      </c>
      <c r="K32"/>
      <c r="L32" s="197"/>
      <c r="M32" s="197"/>
      <c r="N32" s="197"/>
      <c r="O32" s="197"/>
    </row>
    <row r="33" spans="1:15" ht="12.75">
      <c r="A33" s="81" t="s">
        <v>105</v>
      </c>
      <c r="B33" s="82"/>
      <c r="C33" s="83">
        <f>+C6+C7+C24</f>
        <v>558685</v>
      </c>
      <c r="D33" s="77">
        <f>+D6+D7+D24</f>
        <v>1617742</v>
      </c>
      <c r="E33" s="25">
        <f>+C33-'[11]Statement of Cash Flow'!C33</f>
        <v>0</v>
      </c>
      <c r="F33" s="25">
        <f>+D33-'[11]Statement of Cash Flow'!D33</f>
        <v>0</v>
      </c>
      <c r="G33" s="51"/>
      <c r="H33"/>
      <c r="I33" s="199"/>
      <c r="J33" s="199"/>
      <c r="K33"/>
      <c r="L33" s="197"/>
      <c r="M33" s="197"/>
      <c r="N33" s="197"/>
      <c r="O33" s="197"/>
    </row>
    <row r="34" spans="1:15" ht="12.75">
      <c r="A34" s="156"/>
      <c r="B34" s="55"/>
      <c r="C34" s="75"/>
      <c r="D34" s="75"/>
      <c r="E34" s="25">
        <f>+C34-'[11]Statement of Cash Flow'!C34</f>
        <v>0</v>
      </c>
      <c r="F34" s="25">
        <f>+D34-'[11]Statement of Cash Flow'!D34</f>
        <v>0</v>
      </c>
      <c r="K34"/>
      <c r="L34" s="197"/>
      <c r="M34" s="197"/>
      <c r="N34" s="197"/>
      <c r="O34" s="197"/>
    </row>
    <row r="35" spans="1:15" ht="12.75">
      <c r="A35" s="57" t="s">
        <v>3</v>
      </c>
      <c r="B35" s="56"/>
      <c r="C35" s="78">
        <f>+'[10]KAP''a uygun'!$G$36</f>
        <v>-318013</v>
      </c>
      <c r="D35" s="79">
        <f>+'[10]KAP''a uygun'!$H$36</f>
        <v>-117576</v>
      </c>
      <c r="E35" s="25">
        <f>+C35-'[11]Statement of Cash Flow'!C35</f>
        <v>0</v>
      </c>
      <c r="F35" s="25">
        <f>+D35-'[11]Statement of Cash Flow'!D35</f>
        <v>0</v>
      </c>
      <c r="G35" s="52"/>
      <c r="H35"/>
      <c r="I35" s="200"/>
      <c r="J35" s="200"/>
      <c r="K35"/>
      <c r="L35" s="197"/>
      <c r="M35" s="197"/>
      <c r="N35" s="197"/>
      <c r="O35" s="197"/>
    </row>
    <row r="36" spans="1:15" ht="12.75">
      <c r="A36" s="57" t="s">
        <v>4</v>
      </c>
      <c r="B36" s="56"/>
      <c r="C36" s="78">
        <f>+'[10]KAP''a uygun'!$G$37</f>
        <v>189326</v>
      </c>
      <c r="D36" s="79">
        <f>+'[10]KAP''a uygun'!$H$37</f>
        <v>79984</v>
      </c>
      <c r="E36" s="25">
        <f>+C36-'[11]Statement of Cash Flow'!C36</f>
        <v>0</v>
      </c>
      <c r="F36" s="25">
        <f>+D36-'[11]Statement of Cash Flow'!D36</f>
        <v>0</v>
      </c>
      <c r="G36" s="52"/>
      <c r="H36"/>
      <c r="I36" s="200"/>
      <c r="J36" s="200"/>
      <c r="K36"/>
      <c r="L36" s="197"/>
      <c r="M36" s="197"/>
      <c r="N36" s="197"/>
      <c r="O36" s="197"/>
    </row>
    <row r="37" spans="1:15" ht="24">
      <c r="A37" s="57" t="s">
        <v>131</v>
      </c>
      <c r="B37" s="158">
        <v>15</v>
      </c>
      <c r="C37" s="58">
        <f>+'[10]KAP''a uygun'!$G$38</f>
        <v>-9862</v>
      </c>
      <c r="D37" s="159">
        <f>+'[10]KAP''a uygun'!$H$38</f>
        <v>-7251</v>
      </c>
      <c r="E37" s="25">
        <f>+C37-'[11]Statement of Cash Flow'!C37</f>
        <v>0</v>
      </c>
      <c r="F37" s="25">
        <f>+D37-'[11]Statement of Cash Flow'!D37</f>
        <v>0</v>
      </c>
      <c r="G37" s="52"/>
      <c r="H37" s="52"/>
      <c r="I37" s="200"/>
      <c r="J37" s="200"/>
      <c r="K37"/>
      <c r="L37" s="197"/>
      <c r="M37" s="197"/>
      <c r="N37" s="197"/>
      <c r="O37" s="197"/>
    </row>
    <row r="38" spans="1:15" ht="12.75">
      <c r="A38" s="57" t="s">
        <v>106</v>
      </c>
      <c r="B38" s="56"/>
      <c r="C38" s="78">
        <f>+'[10]KAP''a uygun'!$G$39</f>
        <v>-124980</v>
      </c>
      <c r="D38" s="79">
        <f>+'[10]KAP''a uygun'!$H$39</f>
        <v>-80371</v>
      </c>
      <c r="E38" s="25">
        <f>+C38-'[11]Statement of Cash Flow'!C38</f>
        <v>0</v>
      </c>
      <c r="F38" s="25">
        <f>+D38-'[11]Statement of Cash Flow'!D38</f>
        <v>0</v>
      </c>
      <c r="G38" s="52"/>
      <c r="H38"/>
      <c r="I38" s="200"/>
      <c r="J38" s="200"/>
      <c r="K38"/>
      <c r="L38" s="197"/>
      <c r="M38" s="197"/>
      <c r="N38" s="197"/>
      <c r="O38" s="197"/>
    </row>
    <row r="39" spans="1:15" ht="12.75">
      <c r="A39" s="57" t="s">
        <v>107</v>
      </c>
      <c r="B39" s="56"/>
      <c r="C39" s="78">
        <f>+'[10]KAP''a uygun'!$G$40</f>
        <v>-46356</v>
      </c>
      <c r="D39" s="79">
        <f>+'[10]KAP''a uygun'!$H$40</f>
        <v>-33275</v>
      </c>
      <c r="E39" s="25">
        <f>+C39-'[11]Statement of Cash Flow'!C39</f>
        <v>0</v>
      </c>
      <c r="F39" s="25">
        <f>+D39-'[11]Statement of Cash Flow'!D39</f>
        <v>0</v>
      </c>
      <c r="G39" s="52"/>
      <c r="H39"/>
      <c r="I39" s="200"/>
      <c r="J39" s="200"/>
      <c r="K39"/>
      <c r="L39" s="197"/>
      <c r="M39" s="197"/>
      <c r="N39" s="197"/>
      <c r="O39" s="197"/>
    </row>
    <row r="40" spans="1:15" ht="12.75">
      <c r="A40" s="162"/>
      <c r="B40" s="54"/>
      <c r="C40" s="80"/>
      <c r="D40" s="80"/>
      <c r="E40" s="25">
        <f>+C40-'[11]Statement of Cash Flow'!C40</f>
        <v>0</v>
      </c>
      <c r="F40" s="25">
        <f>+D40-'[11]Statement of Cash Flow'!D40</f>
        <v>0</v>
      </c>
      <c r="K40"/>
      <c r="L40" s="197"/>
      <c r="M40" s="197"/>
      <c r="N40" s="197"/>
      <c r="O40" s="197"/>
    </row>
    <row r="41" spans="1:15" ht="12.75">
      <c r="A41" s="81" t="s">
        <v>155</v>
      </c>
      <c r="B41" s="82"/>
      <c r="C41" s="83">
        <f>+SUM(C43:C48)</f>
        <v>-994063</v>
      </c>
      <c r="D41" s="77">
        <f>+SUM(D43:D48)</f>
        <v>-339910</v>
      </c>
      <c r="E41" s="25">
        <f>+C41-'[11]Statement of Cash Flow'!C41</f>
        <v>0</v>
      </c>
      <c r="F41" s="25">
        <f>+D41-'[11]Statement of Cash Flow'!D41</f>
        <v>0</v>
      </c>
      <c r="G41" s="51"/>
      <c r="H41"/>
      <c r="I41" s="199"/>
      <c r="J41" s="199"/>
      <c r="K41"/>
      <c r="L41" s="197"/>
      <c r="M41" s="197"/>
      <c r="N41" s="197"/>
      <c r="O41" s="197"/>
    </row>
    <row r="42" spans="1:15" ht="12.75">
      <c r="A42" s="57"/>
      <c r="B42" s="56"/>
      <c r="C42" s="75"/>
      <c r="D42" s="75"/>
      <c r="E42" s="25">
        <f>+C42-'[11]Statement of Cash Flow'!C42</f>
        <v>0</v>
      </c>
      <c r="F42" s="25">
        <f>+D42-'[11]Statement of Cash Flow'!D42</f>
        <v>0</v>
      </c>
      <c r="K42"/>
      <c r="L42" s="197"/>
      <c r="M42" s="197"/>
      <c r="N42" s="197"/>
      <c r="O42" s="197"/>
    </row>
    <row r="43" spans="1:15" ht="12.75">
      <c r="A43" s="57" t="s">
        <v>108</v>
      </c>
      <c r="B43" s="56"/>
      <c r="C43" s="78">
        <f>+'[10]KAP''a uygun'!$G$44</f>
        <v>9400</v>
      </c>
      <c r="D43" s="79">
        <f>+'[10]KAP''a uygun'!$H$44</f>
        <v>1726</v>
      </c>
      <c r="E43" s="25">
        <f>+C43-'[11]Statement of Cash Flow'!C43</f>
        <v>0</v>
      </c>
      <c r="F43" s="25">
        <f>+D43-'[11]Statement of Cash Flow'!D43</f>
        <v>0</v>
      </c>
      <c r="G43" s="52"/>
      <c r="H43"/>
      <c r="I43" s="200"/>
      <c r="J43" s="200"/>
      <c r="K43"/>
      <c r="L43" s="197"/>
      <c r="M43" s="197"/>
      <c r="N43" s="197"/>
      <c r="O43" s="197"/>
    </row>
    <row r="44" spans="1:15" ht="12.75">
      <c r="A44" s="57" t="s">
        <v>109</v>
      </c>
      <c r="B44" s="56"/>
      <c r="C44" s="78">
        <f>+'[10]KAP''a uygun'!$G$45</f>
        <v>-434119</v>
      </c>
      <c r="D44" s="79">
        <f>+'[10]KAP''a uygun'!$H$45</f>
        <v>-262853</v>
      </c>
      <c r="E44" s="25">
        <f>+C44-'[11]Statement of Cash Flow'!C44</f>
        <v>0</v>
      </c>
      <c r="F44" s="25">
        <f>+D44-'[11]Statement of Cash Flow'!D44</f>
        <v>0</v>
      </c>
      <c r="G44" s="52"/>
      <c r="H44"/>
      <c r="I44" s="200"/>
      <c r="J44" s="200"/>
      <c r="K44"/>
      <c r="L44" s="197"/>
      <c r="M44" s="197"/>
      <c r="N44" s="197"/>
      <c r="O44" s="197"/>
    </row>
    <row r="45" spans="1:15" ht="12.75">
      <c r="A45" s="57" t="s">
        <v>110</v>
      </c>
      <c r="B45" s="56"/>
      <c r="C45" s="78">
        <f>+'[10]KAP''a uygun'!$G$46</f>
        <v>-239508</v>
      </c>
      <c r="D45" s="79">
        <f>+'[10]KAP''a uygun'!$H$46</f>
        <v>-97980</v>
      </c>
      <c r="E45" s="25">
        <f>+C45-'[11]Statement of Cash Flow'!C45</f>
        <v>0</v>
      </c>
      <c r="F45" s="25">
        <f>+D45-'[11]Statement of Cash Flow'!D45</f>
        <v>0</v>
      </c>
      <c r="G45" s="52"/>
      <c r="H45"/>
      <c r="I45" s="200"/>
      <c r="J45" s="200"/>
      <c r="K45"/>
      <c r="L45" s="197"/>
      <c r="M45" s="197"/>
      <c r="N45" s="197"/>
      <c r="O45" s="197"/>
    </row>
    <row r="46" spans="1:15" ht="12.75">
      <c r="A46" s="57" t="s">
        <v>111</v>
      </c>
      <c r="B46" s="56"/>
      <c r="C46" s="78">
        <f>+'[10]KAP''a uygun'!$G$47</f>
        <v>-332179</v>
      </c>
      <c r="D46" s="79">
        <f>+'[10]KAP''a uygun'!$H$47</f>
        <v>18025</v>
      </c>
      <c r="E46" s="25">
        <f>+C46-'[11]Statement of Cash Flow'!C46</f>
        <v>0</v>
      </c>
      <c r="F46" s="25">
        <f>+D46-'[11]Statement of Cash Flow'!D46</f>
        <v>0</v>
      </c>
      <c r="G46" s="52"/>
      <c r="H46"/>
      <c r="I46" s="200"/>
      <c r="J46" s="200"/>
      <c r="K46"/>
      <c r="L46" s="197"/>
      <c r="M46" s="197"/>
      <c r="N46" s="197"/>
      <c r="O46" s="197"/>
    </row>
    <row r="47" spans="1:15" ht="12.75">
      <c r="A47" s="57" t="s">
        <v>68</v>
      </c>
      <c r="B47" s="56">
        <v>29</v>
      </c>
      <c r="C47" s="78">
        <f>+'[10]KAP''a uygun'!$G$48</f>
        <v>2343</v>
      </c>
      <c r="D47" s="79">
        <f>+'[10]KAP''a uygun'!$H$48</f>
        <v>1172</v>
      </c>
      <c r="E47" s="25">
        <f>+C47-'[11]Statement of Cash Flow'!C47</f>
        <v>0</v>
      </c>
      <c r="F47" s="25">
        <f>+D47-'[11]Statement of Cash Flow'!D47</f>
        <v>0</v>
      </c>
      <c r="G47" s="52"/>
      <c r="H47"/>
      <c r="I47" s="201"/>
      <c r="J47" s="201"/>
      <c r="K47"/>
      <c r="L47" s="197"/>
      <c r="M47" s="197"/>
      <c r="N47" s="197"/>
      <c r="O47" s="197"/>
    </row>
    <row r="48" spans="1:15" ht="12.75" hidden="1" customHeight="1">
      <c r="A48" s="57" t="s">
        <v>143</v>
      </c>
      <c r="B48" s="56"/>
      <c r="C48" s="78">
        <f>+'[10]KAP''a uygun'!$G$49</f>
        <v>0</v>
      </c>
      <c r="D48" s="79">
        <f>+'[10]KAP''a uygun'!$H$49</f>
        <v>0</v>
      </c>
      <c r="F48" s="25"/>
      <c r="K48"/>
      <c r="L48" s="197"/>
      <c r="M48" s="197"/>
      <c r="N48" s="197"/>
      <c r="O48" s="197"/>
    </row>
    <row r="49" spans="1:15" ht="12.75" customHeight="1">
      <c r="A49" s="85"/>
      <c r="B49" s="53"/>
      <c r="C49" s="84"/>
      <c r="D49" s="80"/>
      <c r="E49" s="25">
        <f>+C49-'[11]Statement of Cash Flow'!C49</f>
        <v>0</v>
      </c>
      <c r="F49" s="25">
        <f>+D49-'[11]Statement of Cash Flow'!D49</f>
        <v>0</v>
      </c>
      <c r="K49"/>
      <c r="L49" s="197"/>
      <c r="M49" s="197"/>
      <c r="N49" s="197"/>
      <c r="O49" s="197"/>
    </row>
    <row r="50" spans="1:15" s="12" customFormat="1" ht="21.75" customHeight="1">
      <c r="A50" s="81" t="s">
        <v>140</v>
      </c>
      <c r="B50" s="82"/>
      <c r="C50" s="83">
        <f>+SUM(C52:C57)</f>
        <v>-2319877</v>
      </c>
      <c r="D50" s="83">
        <f>+SUM(D52:D57)</f>
        <v>868223</v>
      </c>
      <c r="E50" s="25">
        <f>+C50-'[11]Statement of Cash Flow'!C50</f>
        <v>0</v>
      </c>
      <c r="F50" s="25">
        <f>+D50-'[11]Statement of Cash Flow'!D50</f>
        <v>0</v>
      </c>
      <c r="G50" s="51"/>
      <c r="H50"/>
      <c r="I50" s="199"/>
      <c r="J50" s="199"/>
      <c r="K50"/>
      <c r="L50" s="197"/>
      <c r="M50" s="197"/>
      <c r="N50" s="197"/>
      <c r="O50" s="197"/>
    </row>
    <row r="51" spans="1:15" s="8" customFormat="1" ht="12.75">
      <c r="A51" s="86"/>
      <c r="B51" s="73"/>
      <c r="C51" s="76"/>
      <c r="D51" s="76"/>
      <c r="E51" s="25">
        <f>+C51-'[11]Statement of Cash Flow'!C51</f>
        <v>0</v>
      </c>
      <c r="F51" s="25">
        <f>+D51-'[11]Statement of Cash Flow'!D51</f>
        <v>0</v>
      </c>
      <c r="K51"/>
      <c r="L51" s="197"/>
      <c r="M51" s="197"/>
      <c r="N51" s="197"/>
      <c r="O51" s="197"/>
    </row>
    <row r="52" spans="1:15" s="8" customFormat="1" ht="12.75">
      <c r="A52" s="57" t="s">
        <v>112</v>
      </c>
      <c r="B52" s="73">
        <v>6</v>
      </c>
      <c r="C52" s="78">
        <f>+'[10]KAP''a uygun'!$G$52</f>
        <v>4512004</v>
      </c>
      <c r="D52" s="79">
        <f>+'[10]KAP''a uygun'!$H$52</f>
        <v>5074428</v>
      </c>
      <c r="E52" s="25">
        <f>+C52-'[11]Statement of Cash Flow'!C52</f>
        <v>0</v>
      </c>
      <c r="F52" s="25">
        <f>+D52-'[11]Statement of Cash Flow'!D52</f>
        <v>0</v>
      </c>
      <c r="G52" s="52"/>
      <c r="H52"/>
      <c r="I52" s="200"/>
      <c r="J52" s="200"/>
      <c r="K52"/>
      <c r="L52" s="197"/>
      <c r="M52" s="197"/>
      <c r="N52" s="197"/>
      <c r="O52" s="197"/>
    </row>
    <row r="53" spans="1:15" s="8" customFormat="1" ht="12.75">
      <c r="A53" s="57" t="s">
        <v>113</v>
      </c>
      <c r="B53" s="73">
        <v>6</v>
      </c>
      <c r="C53" s="78">
        <f>+'[10]KAP''a uygun'!$G$53</f>
        <v>-4978186</v>
      </c>
      <c r="D53" s="79">
        <f>+'[10]KAP''a uygun'!$H$53</f>
        <v>-3114466</v>
      </c>
      <c r="E53" s="25">
        <f>+C53-'[11]Statement of Cash Flow'!C53</f>
        <v>0</v>
      </c>
      <c r="F53" s="25">
        <f>+D53-'[11]Statement of Cash Flow'!D53</f>
        <v>0</v>
      </c>
      <c r="G53" s="52"/>
      <c r="H53"/>
      <c r="I53" s="200"/>
      <c r="J53" s="200"/>
      <c r="K53"/>
      <c r="L53" s="197"/>
      <c r="M53" s="197"/>
      <c r="N53" s="197"/>
      <c r="O53" s="197"/>
    </row>
    <row r="54" spans="1:15" s="8" customFormat="1" ht="12.75">
      <c r="A54" s="57" t="s">
        <v>73</v>
      </c>
      <c r="B54" s="73">
        <v>17</v>
      </c>
      <c r="C54" s="78">
        <f>+'[10]KAP''a uygun'!$G$54</f>
        <v>-2252842</v>
      </c>
      <c r="D54" s="79">
        <f>+'[10]KAP''a uygun'!$H$54</f>
        <v>-1094839</v>
      </c>
      <c r="E54" s="25">
        <f>+C54-'[11]Statement of Cash Flow'!C54</f>
        <v>0</v>
      </c>
      <c r="F54" s="25">
        <f>+D54-'[11]Statement of Cash Flow'!D54</f>
        <v>0</v>
      </c>
      <c r="G54" s="52"/>
      <c r="H54"/>
      <c r="I54" s="200"/>
      <c r="J54" s="200"/>
      <c r="K54"/>
      <c r="L54" s="197"/>
      <c r="M54" s="197"/>
      <c r="N54" s="197"/>
      <c r="O54" s="197"/>
    </row>
    <row r="55" spans="1:15" s="8" customFormat="1" ht="12.75">
      <c r="A55" s="57" t="s">
        <v>3</v>
      </c>
      <c r="B55" s="73"/>
      <c r="C55" s="78">
        <f>+'[10]KAP''a uygun'!$G$55</f>
        <v>-113654</v>
      </c>
      <c r="D55" s="79">
        <f>+'[10]KAP''a uygun'!$H$55</f>
        <v>-64406</v>
      </c>
      <c r="E55" s="25">
        <f>+C55-'[11]Statement of Cash Flow'!C55</f>
        <v>0</v>
      </c>
      <c r="F55" s="25">
        <f>+D55-'[11]Statement of Cash Flow'!D55</f>
        <v>0</v>
      </c>
      <c r="G55" s="52"/>
      <c r="H55"/>
      <c r="I55" s="200"/>
      <c r="J55" s="200"/>
      <c r="K55" s="197"/>
      <c r="L55" s="197"/>
      <c r="M55" s="197"/>
      <c r="N55" s="197"/>
      <c r="O55" s="197"/>
    </row>
    <row r="56" spans="1:15" s="8" customFormat="1" ht="12.75">
      <c r="A56" s="57" t="s">
        <v>4</v>
      </c>
      <c r="B56" s="73"/>
      <c r="C56" s="78">
        <f>+'[10]KAP''a uygun'!$G$56</f>
        <v>539508</v>
      </c>
      <c r="D56" s="79">
        <f>+'[10]KAP''a uygun'!$H$56</f>
        <v>93814</v>
      </c>
      <c r="E56" s="25">
        <f>+C56-'[11]Statement of Cash Flow'!C56</f>
        <v>0</v>
      </c>
      <c r="F56" s="25">
        <f>+D56-'[11]Statement of Cash Flow'!D56</f>
        <v>0</v>
      </c>
      <c r="G56" s="52"/>
      <c r="H56"/>
      <c r="I56" s="200"/>
      <c r="J56" s="200"/>
      <c r="K56" s="197"/>
      <c r="L56" s="197"/>
      <c r="M56" s="197"/>
      <c r="N56" s="197"/>
      <c r="O56" s="197"/>
    </row>
    <row r="57" spans="1:15" s="8" customFormat="1" ht="12.75">
      <c r="A57" s="57" t="s">
        <v>161</v>
      </c>
      <c r="B57" s="73">
        <v>6</v>
      </c>
      <c r="C57" s="78">
        <f>+'[10]KAP''a uygun'!$G$57</f>
        <v>-26707</v>
      </c>
      <c r="D57" s="79">
        <f>+'[10]KAP''a uygun'!$H$57</f>
        <v>-26308</v>
      </c>
      <c r="E57" s="25">
        <f>+C57-'[11]Statement of Cash Flow'!C57</f>
        <v>0</v>
      </c>
      <c r="F57" s="25">
        <f>+D57-'[11]Statement of Cash Flow'!D57</f>
        <v>0</v>
      </c>
      <c r="G57" s="52"/>
      <c r="H57"/>
      <c r="I57" s="200"/>
      <c r="J57" s="201"/>
      <c r="K57" s="197"/>
      <c r="L57" s="197"/>
      <c r="M57" s="197"/>
      <c r="N57" s="197"/>
      <c r="O57" s="197"/>
    </row>
    <row r="58" spans="1:15" s="8" customFormat="1" ht="12.75">
      <c r="A58" s="86"/>
      <c r="B58" s="73"/>
      <c r="C58" s="76"/>
      <c r="D58" s="76"/>
      <c r="E58" s="25">
        <f>+C58-'[11]Statement of Cash Flow'!C58</f>
        <v>0</v>
      </c>
      <c r="F58" s="25">
        <f>+D58-'[11]Statement of Cash Flow'!D58</f>
        <v>0</v>
      </c>
      <c r="K58" s="197"/>
      <c r="L58" s="197"/>
      <c r="M58" s="197"/>
      <c r="N58" s="197"/>
      <c r="O58" s="197"/>
    </row>
    <row r="59" spans="1:15" s="12" customFormat="1" ht="12.75">
      <c r="A59" s="81" t="s">
        <v>114</v>
      </c>
      <c r="B59" s="82"/>
      <c r="C59" s="83">
        <f>+C5+C41+C50</f>
        <v>-3065140</v>
      </c>
      <c r="D59" s="77">
        <f>+D5+D41+D50</f>
        <v>1987566</v>
      </c>
      <c r="E59" s="25">
        <f>+C59-'[11]Statement of Cash Flow'!C59</f>
        <v>0</v>
      </c>
      <c r="F59" s="25">
        <f>+D59-'[11]Statement of Cash Flow'!D59</f>
        <v>0</v>
      </c>
      <c r="G59" s="51"/>
      <c r="H59"/>
      <c r="I59" s="199"/>
      <c r="J59" s="199"/>
      <c r="K59" s="197"/>
      <c r="L59" s="197"/>
      <c r="M59" s="197"/>
      <c r="N59" s="197"/>
      <c r="O59" s="197"/>
    </row>
    <row r="60" spans="1:15" ht="12.75">
      <c r="A60" s="86"/>
      <c r="B60" s="73"/>
      <c r="C60" s="75"/>
      <c r="D60" s="75"/>
      <c r="E60" s="25">
        <f>+C60-'[11]Statement of Cash Flow'!C60</f>
        <v>0</v>
      </c>
      <c r="F60" s="25">
        <f>+D60-'[11]Statement of Cash Flow'!D60</f>
        <v>0</v>
      </c>
      <c r="K60" s="197"/>
      <c r="L60" s="197"/>
      <c r="M60" s="197"/>
      <c r="N60" s="197"/>
      <c r="O60" s="197"/>
    </row>
    <row r="61" spans="1:15" s="8" customFormat="1" ht="12.75">
      <c r="A61" s="81" t="s">
        <v>115</v>
      </c>
      <c r="B61" s="82"/>
      <c r="C61" s="83">
        <f>+'[10]KAP''a uygun'!$G$60</f>
        <v>8073629</v>
      </c>
      <c r="D61" s="77">
        <f>+'[10]KAP''a uygun'!$H$60</f>
        <v>3200229</v>
      </c>
      <c r="E61" s="25">
        <f>+C61-'[11]Statement of Cash Flow'!C61</f>
        <v>0</v>
      </c>
      <c r="F61" s="25">
        <f>+D61-'[11]Statement of Cash Flow'!D61</f>
        <v>0</v>
      </c>
      <c r="G61" s="51"/>
      <c r="H61"/>
      <c r="I61" s="199"/>
      <c r="J61" s="199"/>
      <c r="K61" s="197"/>
      <c r="L61" s="197"/>
      <c r="M61" s="197"/>
      <c r="N61" s="197"/>
      <c r="O61" s="197"/>
    </row>
    <row r="62" spans="1:15" s="8" customFormat="1" ht="12.75">
      <c r="A62" s="86"/>
      <c r="B62" s="73"/>
      <c r="C62" s="76"/>
      <c r="D62" s="76"/>
      <c r="E62" s="25">
        <f>+C62-'[11]Statement of Cash Flow'!C62</f>
        <v>0</v>
      </c>
      <c r="F62" s="25">
        <f>+D62-'[11]Statement of Cash Flow'!D62</f>
        <v>0</v>
      </c>
      <c r="K62" s="197"/>
      <c r="L62" s="197"/>
      <c r="M62" s="197"/>
      <c r="N62" s="197"/>
      <c r="O62" s="197"/>
    </row>
    <row r="63" spans="1:15" s="8" customFormat="1" ht="12.75">
      <c r="A63" s="81" t="s">
        <v>116</v>
      </c>
      <c r="B63" s="82">
        <v>4</v>
      </c>
      <c r="C63" s="83">
        <f>+C59+C61</f>
        <v>5008489</v>
      </c>
      <c r="D63" s="77">
        <f>+D59+D61</f>
        <v>5187795</v>
      </c>
      <c r="E63" s="25">
        <f>+C63-'[11]Statement of Cash Flow'!C63</f>
        <v>0</v>
      </c>
      <c r="F63" s="25">
        <f>+D63-'[11]Statement of Cash Flow'!D63</f>
        <v>0</v>
      </c>
      <c r="G63" s="51"/>
      <c r="H63" s="51"/>
      <c r="I63" s="199"/>
      <c r="J63" s="199"/>
      <c r="K63" s="197"/>
      <c r="L63" s="197"/>
      <c r="M63" s="197"/>
      <c r="N63" s="197"/>
      <c r="O63" s="197"/>
    </row>
    <row r="64" spans="1:15" s="8" customFormat="1">
      <c r="A64" s="13"/>
      <c r="B64" s="14"/>
      <c r="C64" s="15"/>
      <c r="D64" s="16"/>
      <c r="E64" s="26"/>
      <c r="G64" s="37"/>
      <c r="H64" s="37"/>
      <c r="I64" s="202"/>
      <c r="J64" s="202"/>
    </row>
  </sheetData>
  <mergeCells count="1">
    <mergeCell ref="A1:D1"/>
  </mergeCells>
  <pageMargins left="0.7" right="0.7" top="0.75" bottom="0.75" header="0.3" footer="0.3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8</vt:i4>
      </vt:variant>
    </vt:vector>
  </HeadingPairs>
  <TitlesOfParts>
    <vt:vector size="14" baseType="lpstr">
      <vt:lpstr>Varlıklar</vt:lpstr>
      <vt:lpstr>Kaynaklar</vt:lpstr>
      <vt:lpstr>Gelir Tablosu </vt:lpstr>
      <vt:lpstr>Kapsamlı Gelir Tablosu </vt:lpstr>
      <vt:lpstr>Özkaynak Değişim Tablosu</vt:lpstr>
      <vt:lpstr>Nakit Akım Tablosu</vt:lpstr>
      <vt:lpstr>'Nakit Akım Tablosu'!OLE_LINK3</vt:lpstr>
      <vt:lpstr>Kaynaklar!OLE_LINK41</vt:lpstr>
      <vt:lpstr>'Gelir Tablosu '!Print_Area</vt:lpstr>
      <vt:lpstr>'Kapsamlı Gelir Tablosu '!Print_Area</vt:lpstr>
      <vt:lpstr>Kaynaklar!Print_Area</vt:lpstr>
      <vt:lpstr>'Nakit Akım Tablosu'!Print_Area</vt:lpstr>
      <vt:lpstr>'Özkaynak Değişim Tablosu'!Print_Area</vt:lpstr>
      <vt:lpstr>Varlıklar!Print_Area</vt:lpstr>
    </vt:vector>
  </TitlesOfParts>
  <Company>PwC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PwC</dc:creator>
  <cp:lastModifiedBy>esani</cp:lastModifiedBy>
  <cp:lastPrinted>2021-08-06T12:03:45Z</cp:lastPrinted>
  <dcterms:created xsi:type="dcterms:W3CDTF">2005-07-26T06:55:04Z</dcterms:created>
  <dcterms:modified xsi:type="dcterms:W3CDTF">2021-08-06T12:05:46Z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TitusGUID">
    <vt:lpwstr>674fb9d0-16ef-4448-91e1-40fd80aea343</vt:lpwstr>
  </property>
  <property fmtid="{D5CDD505-2E9C-101B-9397-08002B2CF9AE}" pid="5" name="Classification">
    <vt:lpwstr>Herkese Açık</vt:lpwstr>
  </property>
</Properties>
</file>