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1\Departman$\Muhasebe_ve_Finansman\Muhasebe\VTU1\2022 SPK MART\Finansal Sonuç Duyurusu\Mali Tablolar\"/>
    </mc:Choice>
  </mc:AlternateContent>
  <xr:revisionPtr revIDLastSave="0" documentId="13_ncr:1_{E2DDC73C-9C87-4EE3-9D4C-2BD99F272670}" xr6:coauthVersionLast="47" xr6:coauthVersionMax="47" xr10:uidLastSave="{00000000-0000-0000-0000-000000000000}"/>
  <bookViews>
    <workbookView xWindow="-120" yWindow="-120" windowWidth="29040" windowHeight="15990" tabRatio="859" activeTab="5" xr2:uid="{00000000-000D-0000-FFFF-FFFF00000000}"/>
  </bookViews>
  <sheets>
    <sheet name="Varlıklar" sheetId="37" r:id="rId1"/>
    <sheet name="Kaynaklar" sheetId="38" r:id="rId2"/>
    <sheet name="Gelir Tablosu" sheetId="39" r:id="rId3"/>
    <sheet name="Kapsamlı Gelir Tablosu" sheetId="40" r:id="rId4"/>
    <sheet name="Özkaynak Değişim Tablosu" sheetId="33" r:id="rId5"/>
    <sheet name="Nakit Akım Tablosu" sheetId="3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Key1" localSheetId="2" hidden="1">#REF!</definedName>
    <definedName name="_Key1" localSheetId="3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0</definedName>
    <definedName name="_Order2" hidden="1">0</definedName>
    <definedName name="_Sort" localSheetId="2" hidden="1">#REF!</definedName>
    <definedName name="_Sort" localSheetId="3" hidden="1">#REF!</definedName>
    <definedName name="_Sort" localSheetId="1" hidden="1">#REF!</definedName>
    <definedName name="_Sort" localSheetId="0" hidden="1">#REF!</definedName>
    <definedName name="_Sort" hidden="1">#REF!</definedName>
    <definedName name="AS2DocOpenMode" hidden="1">"AS2DocumentEdit"</definedName>
    <definedName name="de" localSheetId="2" hidden="1">{#N/A,#N/A,TRUE,"Sales Comparison";#N/A,#N/A,TRUE,"Cum. Summary FFR";#N/A,#N/A,TRUE,"Monthly Summary FFR";#N/A,#N/A,TRUE,"Cum. Summary TL";#N/A,#N/A,TRUE,"Monthly Summary TL"}</definedName>
    <definedName name="de" localSheetId="3" hidden="1">{#N/A,#N/A,TRUE,"Sales Comparison";#N/A,#N/A,TRUE,"Cum. Summary FFR";#N/A,#N/A,TRUE,"Monthly Summary FFR";#N/A,#N/A,TRUE,"Cum. Summary TL";#N/A,#N/A,TRUE,"Monthly Summary TL"}</definedName>
    <definedName name="de" localSheetId="1" hidden="1">{#N/A,#N/A,TRUE,"Sales Comparison";#N/A,#N/A,TRUE,"Cum. Summary FFR";#N/A,#N/A,TRUE,"Monthly Summary FFR";#N/A,#N/A,TRUE,"Cum. Summary TL";#N/A,#N/A,TRUE,"Monthly Summary TL"}</definedName>
    <definedName name="de" localSheetId="0" hidden="1">{#N/A,#N/A,TRUE,"Sales Comparison";#N/A,#N/A,TRUE,"Cum. Summary FFR";#N/A,#N/A,TRUE,"Monthly Summary FFR";#N/A,#N/A,TRUE,"Cum. Summary TL";#N/A,#N/A,TRUE,"Monthly Summary TL"}</definedName>
    <definedName name="de" hidden="1">{#N/A,#N/A,TRUE,"Sales Comparison";#N/A,#N/A,TRUE,"Cum. Summary FFR";#N/A,#N/A,TRUE,"Monthly Summary FFR";#N/A,#N/A,TRUE,"Cum. Summary TL";#N/A,#N/A,TRUE,"Monthly Summary TL"}</definedName>
    <definedName name="OLE_LINK1" localSheetId="4">'Özkaynak Değişim Tablosu'!#REF!</definedName>
    <definedName name="OLE_LINK154" localSheetId="5">'Nakit Akım Tablosu'!#REF!</definedName>
    <definedName name="OLE_LINK3" localSheetId="5">'Nakit Akım Tablosu'!#REF!</definedName>
    <definedName name="OLE_LINK41" localSheetId="1">Kaynaklar!$D$28</definedName>
    <definedName name="OLE_LINK43" localSheetId="0">Varlıklar!#REF!</definedName>
    <definedName name="OLE_LINK64" localSheetId="1">Kaynaklar!#REF!</definedName>
    <definedName name="_xlnm.Print_Area" localSheetId="2">'Gelir Tablosu'!$A$1:$F$36</definedName>
    <definedName name="_xlnm.Print_Area" localSheetId="3">'Kapsamlı Gelir Tablosu'!$A$1:$E$25</definedName>
    <definedName name="_xlnm.Print_Area" localSheetId="1">Kaynaklar!$A$1:$D$51</definedName>
    <definedName name="_xlnm.Print_Area" localSheetId="5">'Nakit Akım Tablosu'!$A$1:$D$63</definedName>
    <definedName name="_xlnm.Print_Area" localSheetId="4">'Özkaynak Değişim Tablosu'!$A$1:$L$30</definedName>
    <definedName name="_xlnm.Print_Area" localSheetId="0">Varlıklar!$A$1:$D$33</definedName>
    <definedName name="SAPFuncF4Help" localSheetId="2" hidden="1">Main.SAPF4Help()</definedName>
    <definedName name="SAPFuncF4Help" localSheetId="3" hidden="1">Main.SAPF4Help()</definedName>
    <definedName name="SAPFuncF4Help" localSheetId="1" hidden="1">Main.SAPF4Help()</definedName>
    <definedName name="SAPFuncF4Help" localSheetId="0" hidden="1">Main.SAPF4Help()</definedName>
    <definedName name="SAPFuncF4Help" hidden="1">Main.SAPF4Help()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Monthly._.Report." localSheetId="2" hidden="1">{#N/A,#N/A,TRUE,"Sales Comparison";#N/A,#N/A,TRUE,"Cum. Summary FFR";#N/A,#N/A,TRUE,"Monthly Summary FFR";#N/A,#N/A,TRUE,"Cum. Summary TL";#N/A,#N/A,TRUE,"Monthly Summary TL"}</definedName>
    <definedName name="wrn.Monthly._.Report." localSheetId="3" hidden="1">{#N/A,#N/A,TRUE,"Sales Comparison";#N/A,#N/A,TRUE,"Cum. Summary FFR";#N/A,#N/A,TRUE,"Monthly Summary FFR";#N/A,#N/A,TRUE,"Cum. Summary TL";#N/A,#N/A,TRUE,"Monthly Summary TL"}</definedName>
    <definedName name="wrn.Monthly._.Report." localSheetId="1" hidden="1">{#N/A,#N/A,TRUE,"Sales Comparison";#N/A,#N/A,TRUE,"Cum. Summary FFR";#N/A,#N/A,TRUE,"Monthly Summary FFR";#N/A,#N/A,TRUE,"Cum. Summary TL";#N/A,#N/A,TRUE,"Monthly Summary TL"}</definedName>
    <definedName name="wrn.Monthly._.Report." localSheetId="0" hidden="1">{#N/A,#N/A,TRUE,"Sales Comparison";#N/A,#N/A,TRUE,"Cum. Summary FFR";#N/A,#N/A,TRUE,"Monthly Summary FFR";#N/A,#N/A,TRUE,"Cum. Summary TL";#N/A,#N/A,TRUE,"Monthly Summary TL"}</definedName>
    <definedName name="wrn.Monthly._.Report." hidden="1">{#N/A,#N/A,TRUE,"Sales Comparison";#N/A,#N/A,TRUE,"Cum. Summary FFR";#N/A,#N/A,TRUE,"Monthly Summary FFR";#N/A,#N/A,TRUE,"Cum. Summary TL";#N/A,#N/A,TRUE,"Monthly Summary TL"}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33" l="1"/>
  <c r="M27" i="33"/>
  <c r="M28" i="33"/>
  <c r="M29" i="33"/>
  <c r="M30" i="33"/>
  <c r="M25" i="33"/>
  <c r="M12" i="33"/>
  <c r="M14" i="33"/>
  <c r="M15" i="33"/>
  <c r="M9" i="33"/>
  <c r="M11" i="33"/>
  <c r="M4" i="33"/>
  <c r="M18" i="33" l="1"/>
  <c r="M13" i="33"/>
  <c r="M16" i="33" l="1"/>
  <c r="L6" i="33" l="1"/>
  <c r="J6" i="33"/>
  <c r="C4" i="33"/>
  <c r="D4" i="33"/>
  <c r="E4" i="33"/>
  <c r="F4" i="33"/>
  <c r="H4" i="33"/>
  <c r="I4" i="33"/>
  <c r="J4" i="33"/>
  <c r="K4" i="33"/>
  <c r="L4" i="33"/>
  <c r="B4" i="33"/>
  <c r="D26" i="37" l="1"/>
  <c r="D29" i="37"/>
  <c r="D28" i="37"/>
  <c r="D25" i="37"/>
  <c r="D24" i="37"/>
  <c r="D22" i="37"/>
  <c r="D27" i="37" l="1"/>
  <c r="D30" i="37"/>
  <c r="D31" i="37"/>
  <c r="F62" i="34"/>
  <c r="E62" i="34"/>
  <c r="F60" i="34"/>
  <c r="E60" i="34"/>
  <c r="F58" i="34"/>
  <c r="E58" i="34"/>
  <c r="F51" i="34"/>
  <c r="E51" i="34"/>
  <c r="F49" i="34"/>
  <c r="E49" i="34"/>
  <c r="F42" i="34"/>
  <c r="E42" i="34"/>
  <c r="F40" i="34"/>
  <c r="E40" i="34"/>
  <c r="F34" i="34"/>
  <c r="E34" i="34"/>
  <c r="F32" i="34"/>
  <c r="E32" i="34"/>
  <c r="F25" i="34"/>
  <c r="E25" i="34"/>
  <c r="F23" i="34"/>
  <c r="E23" i="34"/>
  <c r="G33" i="33"/>
  <c r="H36" i="39"/>
  <c r="G36" i="39"/>
  <c r="D61" i="34" l="1"/>
  <c r="F61" i="34" s="1"/>
  <c r="C61" i="34"/>
  <c r="E61" i="34" s="1"/>
  <c r="D57" i="34"/>
  <c r="F57" i="34" s="1"/>
  <c r="C57" i="34"/>
  <c r="E57" i="34" s="1"/>
  <c r="D56" i="34"/>
  <c r="F56" i="34" s="1"/>
  <c r="C56" i="34"/>
  <c r="E56" i="34" s="1"/>
  <c r="D55" i="34"/>
  <c r="F55" i="34" s="1"/>
  <c r="C55" i="34"/>
  <c r="E55" i="34" s="1"/>
  <c r="D54" i="34"/>
  <c r="F54" i="34" s="1"/>
  <c r="C54" i="34"/>
  <c r="E54" i="34" s="1"/>
  <c r="D53" i="34"/>
  <c r="F53" i="34" s="1"/>
  <c r="C53" i="34"/>
  <c r="E53" i="34" s="1"/>
  <c r="D52" i="34"/>
  <c r="F52" i="34" s="1"/>
  <c r="C52" i="34"/>
  <c r="E52" i="34" s="1"/>
  <c r="D48" i="34"/>
  <c r="C48" i="34"/>
  <c r="D47" i="34"/>
  <c r="F47" i="34" s="1"/>
  <c r="C47" i="34"/>
  <c r="E47" i="34" s="1"/>
  <c r="D46" i="34"/>
  <c r="F46" i="34" s="1"/>
  <c r="C46" i="34"/>
  <c r="E46" i="34" s="1"/>
  <c r="D45" i="34"/>
  <c r="F45" i="34" s="1"/>
  <c r="C45" i="34"/>
  <c r="E45" i="34" s="1"/>
  <c r="D44" i="34"/>
  <c r="F44" i="34" s="1"/>
  <c r="C44" i="34"/>
  <c r="E44" i="34" s="1"/>
  <c r="D43" i="34"/>
  <c r="F43" i="34" s="1"/>
  <c r="C43" i="34"/>
  <c r="E43" i="34" s="1"/>
  <c r="D39" i="34"/>
  <c r="F39" i="34" s="1"/>
  <c r="C39" i="34"/>
  <c r="E39" i="34" s="1"/>
  <c r="D38" i="34"/>
  <c r="F38" i="34" s="1"/>
  <c r="C38" i="34"/>
  <c r="E38" i="34" s="1"/>
  <c r="D37" i="34"/>
  <c r="F37" i="34" s="1"/>
  <c r="C37" i="34"/>
  <c r="E37" i="34" s="1"/>
  <c r="D36" i="34"/>
  <c r="F36" i="34" s="1"/>
  <c r="C36" i="34"/>
  <c r="E36" i="34" s="1"/>
  <c r="D35" i="34"/>
  <c r="F35" i="34" s="1"/>
  <c r="C35" i="34"/>
  <c r="E35" i="34" s="1"/>
  <c r="D31" i="34"/>
  <c r="F31" i="34" s="1"/>
  <c r="C31" i="34"/>
  <c r="E31" i="34" s="1"/>
  <c r="D30" i="34"/>
  <c r="F30" i="34" s="1"/>
  <c r="C30" i="34"/>
  <c r="E30" i="34" s="1"/>
  <c r="D29" i="34"/>
  <c r="F29" i="34" s="1"/>
  <c r="C29" i="34"/>
  <c r="E29" i="34" s="1"/>
  <c r="D28" i="34"/>
  <c r="F28" i="34" s="1"/>
  <c r="C28" i="34"/>
  <c r="E28" i="34" s="1"/>
  <c r="D27" i="34"/>
  <c r="F27" i="34" s="1"/>
  <c r="C27" i="34"/>
  <c r="E27" i="34" s="1"/>
  <c r="D26" i="34"/>
  <c r="F26" i="34" s="1"/>
  <c r="C26" i="34"/>
  <c r="E26" i="34" s="1"/>
  <c r="D22" i="34"/>
  <c r="C22" i="34"/>
  <c r="D21" i="34"/>
  <c r="F21" i="34" s="1"/>
  <c r="C21" i="34"/>
  <c r="E21" i="34" s="1"/>
  <c r="D20" i="34"/>
  <c r="F20" i="34" s="1"/>
  <c r="C20" i="34"/>
  <c r="E20" i="34" s="1"/>
  <c r="D19" i="34"/>
  <c r="F19" i="34" s="1"/>
  <c r="C19" i="34"/>
  <c r="E19" i="34" s="1"/>
  <c r="D18" i="34"/>
  <c r="F18" i="34" s="1"/>
  <c r="C18" i="34"/>
  <c r="E18" i="34" s="1"/>
  <c r="D17" i="34"/>
  <c r="F17" i="34" s="1"/>
  <c r="C17" i="34"/>
  <c r="E17" i="34" s="1"/>
  <c r="D16" i="34"/>
  <c r="F16" i="34" s="1"/>
  <c r="C16" i="34"/>
  <c r="E16" i="34" s="1"/>
  <c r="D15" i="34"/>
  <c r="F15" i="34" s="1"/>
  <c r="C15" i="34"/>
  <c r="E15" i="34" s="1"/>
  <c r="D14" i="34"/>
  <c r="F14" i="34" s="1"/>
  <c r="C14" i="34"/>
  <c r="E14" i="34" s="1"/>
  <c r="D13" i="34"/>
  <c r="F13" i="34" s="1"/>
  <c r="C13" i="34"/>
  <c r="E13" i="34" s="1"/>
  <c r="D12" i="34"/>
  <c r="F12" i="34" s="1"/>
  <c r="C12" i="34"/>
  <c r="E12" i="34" s="1"/>
  <c r="D11" i="34"/>
  <c r="F11" i="34" s="1"/>
  <c r="C11" i="34"/>
  <c r="E11" i="34" s="1"/>
  <c r="D10" i="34"/>
  <c r="F10" i="34" s="1"/>
  <c r="C10" i="34"/>
  <c r="E10" i="34" s="1"/>
  <c r="D9" i="34"/>
  <c r="F9" i="34" s="1"/>
  <c r="C9" i="34"/>
  <c r="E9" i="34" s="1"/>
  <c r="D8" i="34"/>
  <c r="F8" i="34" s="1"/>
  <c r="C8" i="34"/>
  <c r="E8" i="34" s="1"/>
  <c r="K29" i="33"/>
  <c r="J29" i="33"/>
  <c r="I29" i="33"/>
  <c r="H29" i="33"/>
  <c r="F29" i="33"/>
  <c r="E29" i="33"/>
  <c r="D29" i="33"/>
  <c r="C29" i="33"/>
  <c r="B29" i="33"/>
  <c r="L29" i="33" s="1"/>
  <c r="K28" i="33"/>
  <c r="J28" i="33"/>
  <c r="I28" i="33"/>
  <c r="H28" i="33"/>
  <c r="F28" i="33"/>
  <c r="E28" i="33"/>
  <c r="D28" i="33"/>
  <c r="C28" i="33"/>
  <c r="B28" i="33"/>
  <c r="K26" i="33"/>
  <c r="J26" i="33"/>
  <c r="I26" i="33"/>
  <c r="H26" i="33"/>
  <c r="F26" i="33"/>
  <c r="E26" i="33"/>
  <c r="D26" i="33"/>
  <c r="D27" i="33" s="1"/>
  <c r="C26" i="33"/>
  <c r="B26" i="33"/>
  <c r="K25" i="33"/>
  <c r="K27" i="33" s="1"/>
  <c r="J25" i="33"/>
  <c r="J27" i="33" s="1"/>
  <c r="I25" i="33"/>
  <c r="H25" i="33"/>
  <c r="F25" i="33"/>
  <c r="E25" i="33"/>
  <c r="D25" i="33"/>
  <c r="C25" i="33"/>
  <c r="B25" i="33"/>
  <c r="L20" i="33"/>
  <c r="J20" i="33"/>
  <c r="K18" i="33"/>
  <c r="J18" i="33"/>
  <c r="I18" i="33"/>
  <c r="I23" i="33" s="1"/>
  <c r="H18" i="33"/>
  <c r="F18" i="33"/>
  <c r="F23" i="33" s="1"/>
  <c r="E18" i="33"/>
  <c r="D18" i="33"/>
  <c r="C18" i="33"/>
  <c r="C23" i="33" s="1"/>
  <c r="B18" i="33"/>
  <c r="K15" i="33"/>
  <c r="J15" i="33"/>
  <c r="I15" i="33"/>
  <c r="H15" i="33"/>
  <c r="F15" i="33"/>
  <c r="E15" i="33"/>
  <c r="D15" i="33"/>
  <c r="C15" i="33"/>
  <c r="B15" i="33"/>
  <c r="K14" i="33"/>
  <c r="J14" i="33"/>
  <c r="I14" i="33"/>
  <c r="H14" i="33"/>
  <c r="F14" i="33"/>
  <c r="E14" i="33"/>
  <c r="D14" i="33"/>
  <c r="C14" i="33"/>
  <c r="B14" i="33"/>
  <c r="K12" i="33"/>
  <c r="J12" i="33"/>
  <c r="I12" i="33"/>
  <c r="H12" i="33"/>
  <c r="F12" i="33"/>
  <c r="E12" i="33"/>
  <c r="D12" i="33"/>
  <c r="C12" i="33"/>
  <c r="C13" i="33" s="1"/>
  <c r="B12" i="33"/>
  <c r="K11" i="33"/>
  <c r="J11" i="33"/>
  <c r="I11" i="33"/>
  <c r="H11" i="33"/>
  <c r="F11" i="33"/>
  <c r="E11" i="33"/>
  <c r="E13" i="33" s="1"/>
  <c r="D11" i="33"/>
  <c r="C11" i="33"/>
  <c r="B11" i="33"/>
  <c r="B13" i="33" s="1"/>
  <c r="K9" i="33"/>
  <c r="K16" i="33" s="1"/>
  <c r="J9" i="33"/>
  <c r="J16" i="33" s="1"/>
  <c r="I9" i="33"/>
  <c r="I16" i="33" s="1"/>
  <c r="H9" i="33"/>
  <c r="H16" i="33" s="1"/>
  <c r="F9" i="33"/>
  <c r="F16" i="33" s="1"/>
  <c r="E9" i="33"/>
  <c r="E16" i="33" s="1"/>
  <c r="D9" i="33"/>
  <c r="D16" i="33" s="1"/>
  <c r="B9" i="33"/>
  <c r="B16" i="33" s="1"/>
  <c r="D21" i="40"/>
  <c r="D18" i="40"/>
  <c r="D15" i="40"/>
  <c r="D14" i="40"/>
  <c r="D11" i="40"/>
  <c r="D10" i="40"/>
  <c r="C21" i="40"/>
  <c r="C18" i="40"/>
  <c r="C15" i="40"/>
  <c r="C14" i="40"/>
  <c r="C11" i="40"/>
  <c r="C10" i="40"/>
  <c r="D2" i="40"/>
  <c r="C2" i="40"/>
  <c r="D32" i="39"/>
  <c r="D31" i="39"/>
  <c r="D26" i="39"/>
  <c r="D25" i="39"/>
  <c r="D21" i="39"/>
  <c r="D20" i="39"/>
  <c r="D19" i="39"/>
  <c r="D15" i="39"/>
  <c r="D14" i="39"/>
  <c r="D13" i="39"/>
  <c r="D12" i="39"/>
  <c r="D11" i="39"/>
  <c r="D7" i="39"/>
  <c r="D6" i="39"/>
  <c r="D49" i="38"/>
  <c r="D48" i="38"/>
  <c r="D47" i="38"/>
  <c r="D46" i="38"/>
  <c r="D44" i="38"/>
  <c r="D43" i="38"/>
  <c r="D41" i="38"/>
  <c r="D40" i="38"/>
  <c r="D39" i="38"/>
  <c r="D35" i="38"/>
  <c r="D34" i="38"/>
  <c r="D33" i="38"/>
  <c r="D32" i="38"/>
  <c r="D31" i="38"/>
  <c r="D29" i="38"/>
  <c r="D28" i="38"/>
  <c r="D22" i="38"/>
  <c r="D21" i="38"/>
  <c r="D20" i="38"/>
  <c r="D18" i="38"/>
  <c r="D17" i="38"/>
  <c r="D16" i="38"/>
  <c r="D14" i="38"/>
  <c r="D13" i="38"/>
  <c r="D11" i="38"/>
  <c r="D10" i="38"/>
  <c r="D8" i="38"/>
  <c r="D15" i="37"/>
  <c r="D14" i="37"/>
  <c r="D13" i="37"/>
  <c r="D12" i="37"/>
  <c r="D10" i="37"/>
  <c r="D9" i="37"/>
  <c r="D7" i="37"/>
  <c r="C32" i="39"/>
  <c r="C31" i="39"/>
  <c r="C26" i="39"/>
  <c r="C25" i="39"/>
  <c r="C21" i="39"/>
  <c r="C20" i="39"/>
  <c r="C19" i="39"/>
  <c r="C15" i="39"/>
  <c r="C14" i="39"/>
  <c r="C13" i="39"/>
  <c r="C12" i="39"/>
  <c r="C11" i="39"/>
  <c r="C7" i="39"/>
  <c r="C6" i="39"/>
  <c r="C49" i="38"/>
  <c r="C48" i="38"/>
  <c r="C47" i="38"/>
  <c r="C46" i="38"/>
  <c r="C44" i="38"/>
  <c r="C43" i="38"/>
  <c r="C41" i="38"/>
  <c r="C40" i="38"/>
  <c r="C39" i="38"/>
  <c r="C35" i="38"/>
  <c r="C34" i="38"/>
  <c r="C33" i="38"/>
  <c r="C32" i="38"/>
  <c r="C31" i="38"/>
  <c r="C29" i="38"/>
  <c r="C28" i="38"/>
  <c r="C22" i="38"/>
  <c r="C21" i="38"/>
  <c r="C20" i="38"/>
  <c r="C18" i="38"/>
  <c r="C17" i="38"/>
  <c r="C16" i="38"/>
  <c r="C14" i="38"/>
  <c r="C13" i="38"/>
  <c r="C11" i="38"/>
  <c r="C10" i="38"/>
  <c r="C8" i="38"/>
  <c r="C31" i="37"/>
  <c r="C30" i="37"/>
  <c r="C29" i="37"/>
  <c r="C28" i="37"/>
  <c r="C27" i="37"/>
  <c r="C26" i="37"/>
  <c r="C25" i="37"/>
  <c r="C24" i="37"/>
  <c r="C22" i="37"/>
  <c r="C17" i="37"/>
  <c r="C15" i="37"/>
  <c r="C14" i="37"/>
  <c r="C13" i="37"/>
  <c r="C12" i="37"/>
  <c r="C10" i="37"/>
  <c r="C9" i="37"/>
  <c r="C7" i="37"/>
  <c r="B27" i="33"/>
  <c r="J13" i="33"/>
  <c r="K13" i="33"/>
  <c r="G27" i="33"/>
  <c r="H23" i="33"/>
  <c r="E23" i="33"/>
  <c r="G13" i="33"/>
  <c r="F27" i="33" l="1"/>
  <c r="L12" i="33"/>
  <c r="I13" i="33"/>
  <c r="K30" i="33"/>
  <c r="K33" i="33" s="1"/>
  <c r="C9" i="33"/>
  <c r="C16" i="33" s="1"/>
  <c r="H13" i="33"/>
  <c r="F13" i="33"/>
  <c r="L15" i="33"/>
  <c r="J23" i="33"/>
  <c r="J30" i="33" s="1"/>
  <c r="J33" i="33" s="1"/>
  <c r="I27" i="33"/>
  <c r="I30" i="33" s="1"/>
  <c r="I33" i="33" s="1"/>
  <c r="L26" i="33"/>
  <c r="H27" i="33"/>
  <c r="H30" i="33" s="1"/>
  <c r="H33" i="33" s="1"/>
  <c r="L25" i="33"/>
  <c r="B30" i="33"/>
  <c r="B33" i="33" s="1"/>
  <c r="D13" i="33"/>
  <c r="E27" i="33"/>
  <c r="E30" i="33" s="1"/>
  <c r="E33" i="33" s="1"/>
  <c r="D30" i="33"/>
  <c r="D33" i="33" s="1"/>
  <c r="L18" i="33"/>
  <c r="L23" i="33" s="1"/>
  <c r="M23" i="33" s="1"/>
  <c r="C27" i="33"/>
  <c r="C30" i="33" s="1"/>
  <c r="C33" i="33" s="1"/>
  <c r="B23" i="33"/>
  <c r="K23" i="33"/>
  <c r="F30" i="33"/>
  <c r="F33" i="33" s="1"/>
  <c r="L11" i="33"/>
  <c r="D23" i="33"/>
  <c r="L9" i="33" l="1"/>
  <c r="L27" i="33"/>
  <c r="L30" i="33"/>
  <c r="L13" i="33"/>
  <c r="L16" i="33" l="1"/>
  <c r="L33" i="33"/>
  <c r="D23" i="40"/>
  <c r="H23" i="40" s="1"/>
  <c r="D3" i="40"/>
  <c r="C3" i="40"/>
  <c r="F5" i="40"/>
  <c r="E5" i="40"/>
  <c r="F3" i="40"/>
  <c r="E3" i="40"/>
  <c r="F2" i="40"/>
  <c r="E2" i="40"/>
  <c r="C30" i="39"/>
  <c r="C9" i="39"/>
  <c r="G9" i="39" s="1"/>
  <c r="C23" i="40" l="1"/>
  <c r="G23" i="40" s="1"/>
  <c r="D9" i="39"/>
  <c r="H9" i="39" s="1"/>
  <c r="D30" i="39"/>
  <c r="C17" i="39"/>
  <c r="G17" i="39" s="1"/>
  <c r="D2" i="38"/>
  <c r="C2" i="38"/>
  <c r="D17" i="39" l="1"/>
  <c r="H17" i="39" s="1"/>
  <c r="C23" i="39"/>
  <c r="G23" i="39" s="1"/>
  <c r="D23" i="39" l="1"/>
  <c r="H23" i="39" s="1"/>
  <c r="C28" i="39"/>
  <c r="G28" i="39" s="1"/>
  <c r="D28" i="39" l="1"/>
  <c r="H28" i="39" s="1"/>
  <c r="C34" i="39"/>
  <c r="G34" i="39" s="1"/>
  <c r="D34" i="39" l="1"/>
  <c r="H34" i="39" s="1"/>
  <c r="D5" i="40"/>
  <c r="H5" i="40" s="1"/>
  <c r="C5" i="40"/>
  <c r="G5" i="40" s="1"/>
  <c r="D25" i="40" l="1"/>
  <c r="H25" i="40" s="1"/>
  <c r="C25" i="40"/>
  <c r="G25" i="40" s="1"/>
  <c r="D3" i="38" l="1"/>
  <c r="C3" i="38"/>
  <c r="A1" i="38"/>
  <c r="D5" i="38" l="1"/>
  <c r="F5" i="38" s="1"/>
  <c r="D25" i="38"/>
  <c r="F25" i="38" s="1"/>
  <c r="D37" i="38"/>
  <c r="F37" i="38" s="1"/>
  <c r="D51" i="38" l="1"/>
  <c r="F51" i="38" s="1"/>
  <c r="C37" i="38" l="1"/>
  <c r="E37" i="38" s="1"/>
  <c r="D5" i="37" l="1"/>
  <c r="F5" i="37" s="1"/>
  <c r="C20" i="37"/>
  <c r="E20" i="37" s="1"/>
  <c r="D20" i="37"/>
  <c r="F20" i="37" s="1"/>
  <c r="D33" i="37" l="1"/>
  <c r="F33" i="37" s="1"/>
  <c r="D50" i="34" l="1"/>
  <c r="F50" i="34" s="1"/>
  <c r="D7" i="34" l="1"/>
  <c r="F7" i="34" s="1"/>
  <c r="D41" i="34"/>
  <c r="F41" i="34" s="1"/>
  <c r="D24" i="34"/>
  <c r="F24" i="34" s="1"/>
  <c r="D6" i="34" l="1"/>
  <c r="F6" i="34" s="1"/>
  <c r="C6" i="34" l="1"/>
  <c r="E6" i="34" s="1"/>
  <c r="D33" i="34"/>
  <c r="F33" i="34" s="1"/>
  <c r="D5" i="34" l="1"/>
  <c r="F5" i="34" s="1"/>
  <c r="D59" i="34" l="1"/>
  <c r="F59" i="34" s="1"/>
  <c r="D63" i="34" l="1"/>
  <c r="F63" i="34" s="1"/>
  <c r="C50" i="34" l="1"/>
  <c r="E50" i="34" s="1"/>
  <c r="C41" i="34" l="1"/>
  <c r="E41" i="34" s="1"/>
  <c r="C7" i="34" l="1"/>
  <c r="E7" i="34" s="1"/>
  <c r="C24" i="34" l="1"/>
  <c r="E24" i="34" s="1"/>
  <c r="C33" i="34" l="1"/>
  <c r="E33" i="34" s="1"/>
  <c r="C5" i="34" l="1"/>
  <c r="E5" i="34" s="1"/>
  <c r="C59" i="34" l="1"/>
  <c r="E59" i="34" s="1"/>
  <c r="C63" i="34" l="1"/>
  <c r="E63" i="34" s="1"/>
  <c r="C25" i="38" l="1"/>
  <c r="E25" i="38" s="1"/>
  <c r="C5" i="37" l="1"/>
  <c r="C33" i="37" l="1"/>
  <c r="E33" i="37" s="1"/>
  <c r="E5" i="37"/>
  <c r="C5" i="38"/>
  <c r="C51" i="38" l="1"/>
  <c r="E51" i="38" s="1"/>
  <c r="E5" i="38"/>
</calcChain>
</file>

<file path=xl/sharedStrings.xml><?xml version="1.0" encoding="utf-8"?>
<sst xmlns="http://schemas.openxmlformats.org/spreadsheetml/2006/main" count="250" uniqueCount="177">
  <si>
    <t>Diğer dönen varlıklar</t>
  </si>
  <si>
    <t>Dönen varlıklar</t>
  </si>
  <si>
    <t>Duran varlıklar</t>
  </si>
  <si>
    <t>Ödenen faiz</t>
  </si>
  <si>
    <t>Alınan faiz</t>
  </si>
  <si>
    <t>Net dönem karı</t>
  </si>
  <si>
    <t>Varlıklar</t>
  </si>
  <si>
    <t>Ticari alacaklar</t>
  </si>
  <si>
    <t>Diğer alacaklar</t>
  </si>
  <si>
    <t>Stoklar</t>
  </si>
  <si>
    <t>Finansal yatırımlar</t>
  </si>
  <si>
    <t>Maddi duran varlıklar</t>
  </si>
  <si>
    <t>Toplam varlıklar</t>
  </si>
  <si>
    <t>Kaynaklar</t>
  </si>
  <si>
    <t>Kısa vadeli yükümlülükler</t>
  </si>
  <si>
    <t>Ticari borçlar</t>
  </si>
  <si>
    <t>Diğer borçlar</t>
  </si>
  <si>
    <t>Uzun vadeli yükümlülükler</t>
  </si>
  <si>
    <t xml:space="preserve">  - İlişkili taraflara diğer borçlar</t>
  </si>
  <si>
    <t>Toplam kaynaklar</t>
  </si>
  <si>
    <t>Brüt kar</t>
  </si>
  <si>
    <t>Toplam kapsamlı gelir</t>
  </si>
  <si>
    <t>Ödenmiş sermaye</t>
  </si>
  <si>
    <t>Transferler</t>
  </si>
  <si>
    <t>Nakit ve nakit benzerleri</t>
  </si>
  <si>
    <t xml:space="preserve">   - İlişkili taraflardan ticari alacaklar</t>
  </si>
  <si>
    <t>Maddi olmayan duran varlıklar</t>
  </si>
  <si>
    <t xml:space="preserve">  - İlişkili taraflara ticari borçlar</t>
  </si>
  <si>
    <t>Özkaynaklar</t>
  </si>
  <si>
    <t>Geçmiş yıllar karları</t>
  </si>
  <si>
    <t>Sürdürülen faaliyetler</t>
  </si>
  <si>
    <t>Satışların maliyeti</t>
  </si>
  <si>
    <t>Genel yönetim giderleri</t>
  </si>
  <si>
    <t>Araştırma ve geliştirme giderleri</t>
  </si>
  <si>
    <t>Sürdürülen faaliyetler vergi öncesi karı</t>
  </si>
  <si>
    <t>Ödenmiş
sermaye</t>
  </si>
  <si>
    <t xml:space="preserve">Toplam
özkaynaklar                                        </t>
  </si>
  <si>
    <t>Diğer kapsamlı gelir / (gider)</t>
  </si>
  <si>
    <t xml:space="preserve">   - İlişkili olmayan taraflardan ticari alacaklar</t>
  </si>
  <si>
    <t>Peşin ödenmiş giderler</t>
  </si>
  <si>
    <t>Kısa vadeli borçlanmalar</t>
  </si>
  <si>
    <t xml:space="preserve">  - Banka kredileri</t>
  </si>
  <si>
    <t xml:space="preserve">  - İlişkili olmayan taraflara ticari borçlar</t>
  </si>
  <si>
    <t>Uzun vadeli borçlanmalar</t>
  </si>
  <si>
    <t>Uzun vadeli karşılıklar</t>
  </si>
  <si>
    <t>Kar veya zararda yeniden sınıflandırılmayacaklar</t>
  </si>
  <si>
    <t>Kar veya zarar olarak yeniden sınıflandırılacaklar</t>
  </si>
  <si>
    <t>Uzun vadeli borçlanmaların kısa vadeli kısımları</t>
  </si>
  <si>
    <t xml:space="preserve">  - İlişkili olmayan taraflara diğer borçlar</t>
  </si>
  <si>
    <t>Çalışanlara sağlanan faydalar kapsamında borçlar</t>
  </si>
  <si>
    <t>Hasılat</t>
  </si>
  <si>
    <t>Esas faaliyetlerden diğer gelirler</t>
  </si>
  <si>
    <t>Esas faaliyetlerden diğer giderler</t>
  </si>
  <si>
    <t>Esas faaliyet karı</t>
  </si>
  <si>
    <t>Birikmiş karlar</t>
  </si>
  <si>
    <t>Kısa vadeli karşılıklar</t>
  </si>
  <si>
    <t>Yatırım faaliyetlerinden giderler</t>
  </si>
  <si>
    <t xml:space="preserve"> - Diğer kısa vadeli karşılıklar</t>
  </si>
  <si>
    <t>Ertelenmiş gelirler</t>
  </si>
  <si>
    <t>Notlar</t>
  </si>
  <si>
    <t xml:space="preserve">   - İlişkili olmayan taraflardan diğer alacaklar</t>
  </si>
  <si>
    <t xml:space="preserve">  - Dönem vergi gideri</t>
  </si>
  <si>
    <t>Geçmiş
yıllar karları</t>
  </si>
  <si>
    <t xml:space="preserve">    - Nakit akış riskinden korunma (kayıpları)</t>
  </si>
  <si>
    <t>Yatırım faaliyetlerinden gelirler</t>
  </si>
  <si>
    <t>Finansman gelirleri</t>
  </si>
  <si>
    <t>Finansman giderleri</t>
  </si>
  <si>
    <t>Tanımlanmış fayda planları yeniden ölçüm (kayıpları) / kazançları</t>
  </si>
  <si>
    <t>Alınan temettüler</t>
  </si>
  <si>
    <t>Finansman geliri / (gideri) öncesi faaliyet karı</t>
  </si>
  <si>
    <t>Ertelenmiş vergi varlığı</t>
  </si>
  <si>
    <t>Kardan ayrılan kısıtlanmış yedekler</t>
  </si>
  <si>
    <t>Kardan ayrılan
kısıtlanmış
yedekler</t>
  </si>
  <si>
    <t>Ödenen temettüler</t>
  </si>
  <si>
    <t>Cari dönem vergisi ile ilgili varlıklar</t>
  </si>
  <si>
    <t xml:space="preserve">      - Çalışanlara sağlanan faydalara ilişkin uzun vadeli 
         karşılıklar</t>
  </si>
  <si>
    <t>Paylara ilişkin primler</t>
  </si>
  <si>
    <t>Kar veya zararda yeniden sınıflandırılacak birikmiş 
diğer kapsamlı gelirler / (giderler)</t>
  </si>
  <si>
    <t>Kar veya zararda yeniden sınıflandırılmayacak birikmiş 
diğer kapsamlı gelirler / (giderler)</t>
  </si>
  <si>
    <t>Kar payları (Not 17)</t>
  </si>
  <si>
    <t>Paylara
İlişkin
Primler</t>
  </si>
  <si>
    <t>Dönem karı</t>
  </si>
  <si>
    <t>Kar veya zararda yeniden sınıflandırılmayacak diğer kapsamlı 
gelire ilişkin vergiler</t>
  </si>
  <si>
    <t>Tanımlanmış fayda planları yeniden ölçüm kazançları / (kayıpları), 
vergi etkisi</t>
  </si>
  <si>
    <t>Kar veya zararda yeniden sınıflandırılacak diğer kapsamlı gelire 
ilişkin vergiler</t>
  </si>
  <si>
    <t>Nakit akış riskinden korunmaya ilişkin diğer kapsamlı gelir, 
vergi etkisi</t>
  </si>
  <si>
    <t>Dönem Net Karı Mutabakatı İle İlgili Düzeltmeler</t>
  </si>
  <si>
    <t>Amortisman ve itfa gideri ile ilgili düzeltmeler</t>
  </si>
  <si>
    <t>Stok değer düşüklüğü ile ilgili düzeltmeler</t>
  </si>
  <si>
    <t>Çalışanlara sağlanan faydalara ilişkin karşılıklar ile ilgili düzeltmeler</t>
  </si>
  <si>
    <t>Dava ve / veya ceza karşılıkları ile ilgili düzeltmeler</t>
  </si>
  <si>
    <t>Garanti karşılıkları ile ilgili düzeltmeler</t>
  </si>
  <si>
    <t>Diğer karşılıklar ile ilgili düzeltmeler</t>
  </si>
  <si>
    <t>Kar payı geliri ile ilgili düzeltmeler</t>
  </si>
  <si>
    <t>Faiz gelirleri ile ilgili düzeltmeler</t>
  </si>
  <si>
    <t>Faiz giderleri ile ilgili düzeltmeler</t>
  </si>
  <si>
    <t>Vergi gideri ile ilgili düzeltmeler</t>
  </si>
  <si>
    <t>Vadeli satışlardan kaynaklanan kazanılmamış finansman geliri</t>
  </si>
  <si>
    <t>Vadeli alımlardan kaynaklanan ertelenmiş finansman gideri</t>
  </si>
  <si>
    <t>İşletme Sermayesinde Gerçekleşen Değişimler</t>
  </si>
  <si>
    <t>Stoklardaki (artışlar) / azalışlar ile ilgili düzeltmeler</t>
  </si>
  <si>
    <t>Peşin ödenmiş giderlerdeki (artış) / azalış</t>
  </si>
  <si>
    <t>Ticari borçlardaki  artış / (azalış) ile ilgili düzeltmeler</t>
  </si>
  <si>
    <t>Faaliyetlerle ilgili diğer varlıklardaki (artış) / azalış</t>
  </si>
  <si>
    <t>Faaliyetlerle ilgili diğer yükümlülüklerdeki artış / (azalış)</t>
  </si>
  <si>
    <t>Faaliyetlerden Elde Edilen Nakit Akışları</t>
  </si>
  <si>
    <t>Diğer karşılıklara ilişkin ödemeler</t>
  </si>
  <si>
    <t>Vergi ödemeleri</t>
  </si>
  <si>
    <t>Maddi duran varlıkların satışından kaynaklanan nakit girişleri</t>
  </si>
  <si>
    <t>Maddi duran varlık alımından kaynaklanan nakit çıkışları</t>
  </si>
  <si>
    <t>Maddi olmayan duran varlık alımından kaynaklanan nakit çıkışları</t>
  </si>
  <si>
    <t>Verilen nakit avans ve borçlar</t>
  </si>
  <si>
    <t>Borçlanmadan kaynaklanan nakit girişleri</t>
  </si>
  <si>
    <t>Borç ödemelerine ilişkin nakit çıkışları</t>
  </si>
  <si>
    <t>Nakit ve nakit benzerlerindeki net artış / (azalış)</t>
  </si>
  <si>
    <t>Dönem başı nakit ve nakit benzerleri</t>
  </si>
  <si>
    <t>Dönem sonu nakit ve nakit benzerleri</t>
  </si>
  <si>
    <t>Sermaye düzeltme farkları</t>
  </si>
  <si>
    <t xml:space="preserve">     - Diğer uzun vadeli karşılıklar</t>
  </si>
  <si>
    <t xml:space="preserve">     - Tanımlanmış fayda planları yeniden ölçüm (kayıpları)</t>
  </si>
  <si>
    <t>Sürdürülen faaliyetler vergi geliri / (gideri)</t>
  </si>
  <si>
    <t>Diğer uzun vadeli yükümlülükler</t>
  </si>
  <si>
    <t>-</t>
  </si>
  <si>
    <t>Türk Lirası (bin TL)</t>
  </si>
  <si>
    <t>Nominal değeri 1 Kr olan pay başına kazanç</t>
  </si>
  <si>
    <t>Net dönem 
karı</t>
  </si>
  <si>
    <t>Tanımlanmış
fayda planları
yeniden ölçüm
(kayıpları) / 
kazançları</t>
  </si>
  <si>
    <t>Nakit akış riskinden korunmaya ilişkin diğer kapsamlı gelir / (gider)</t>
  </si>
  <si>
    <t>Türev finansal varlıklar</t>
  </si>
  <si>
    <t>Türev finansal yükümlülükler</t>
  </si>
  <si>
    <t>İşletme Faaliyetlerinden Nakit Akışları</t>
  </si>
  <si>
    <t>Çalışanlara sağlanan faydalara ilişkin 
    karşılıklar kapsamında yapılan ödemeler</t>
  </si>
  <si>
    <t>Duran varlıkların elden çıkarılmasından kaynaklanan 
    kayıplar ile ilgili düzeltmeler</t>
  </si>
  <si>
    <t>Yatırım ya da finansman faaliyetlerinden kaynaklanan nakit akışlarına 
    neden olan diğer kalemlere ilişkin düzeltmeler</t>
  </si>
  <si>
    <t xml:space="preserve">    - Gerçeğe uygun değer farkı diğer kapsamlı gelire 
       yansıtılan finansal varlıklardan kazançlar</t>
  </si>
  <si>
    <t>Gerçeğe uygun değer farkı diğer kapsamlı gelire yansıtılan   
finansal varlıklardan kazançlar / (kayıplar)</t>
  </si>
  <si>
    <t>Gerçeğe uygun değer farkı diğer kapsamlı gelire yansıtılan   
finansal varlıklardan kazançlar / (kayıplar), vergi etkisi</t>
  </si>
  <si>
    <t>Check</t>
  </si>
  <si>
    <t>Finansman Faaliyetlerinde (Kullanılan) / Elde Edilen Nakit Akışları</t>
  </si>
  <si>
    <t>Özkaynak yöntemiyle değerlenen yatırımların karlarından / (zararlarlarından) paylar</t>
  </si>
  <si>
    <t>İştiraklerin pay alımı/sermaye artırımı sebebiyle oluşan nakit çıkışları</t>
  </si>
  <si>
    <t>Dönem karı vergi yükümlülüğü</t>
  </si>
  <si>
    <t>Kar veya zararda 
yeniden sınıflandırılmayacak 
birikmiş diğer 
kapsamlı gelirler veya giderler</t>
  </si>
  <si>
    <t>Kar veya zarara sınıflandırılacak birikmiş diğer kapsamlı gelirler veya giderler</t>
  </si>
  <si>
    <t>Geçmiş dönem bağımsız denetimden geçmiş</t>
  </si>
  <si>
    <t xml:space="preserve">  - Kiralama işlemlerinden borçlar</t>
  </si>
  <si>
    <t>Özkaynak yöntemiyle değerlenen yatırımların dağıtılmamış zararları</t>
  </si>
  <si>
    <t>Ticari alacaklardaki (artış) / azalış ile ilgili düzeltmeler</t>
  </si>
  <si>
    <t>Yatırım Faaliyetlerinde Kullanılan Nakit Akışları</t>
  </si>
  <si>
    <t>Kira sözleşmelerinden kaynaklanan borç ödemelerine ilişkin nakit çıkışları</t>
  </si>
  <si>
    <t>Pazarlama  giderleri</t>
  </si>
  <si>
    <t>Kullanım hakkı varlıkları</t>
  </si>
  <si>
    <t>Nakit akış
riskinden
korunma 
(kayıpları) / 
kazançları</t>
  </si>
  <si>
    <t>Yeniden düzeltmelerin etkisi (Not 2.5)</t>
  </si>
  <si>
    <t xml:space="preserve">Yeniden Düzenlenmiş </t>
  </si>
  <si>
    <t>1 Ocak 2021 itibarıyla bakiyeler</t>
  </si>
  <si>
    <t>10,11,32</t>
  </si>
  <si>
    <t>İştirakler, iş ortaklıkları ve bağlı ortaklıklardaki yatırımlar</t>
  </si>
  <si>
    <t xml:space="preserve"> Gerçeğe uygun
 değer farkı
 diğer kapsamlı gelire
 yansıtılan finansal
 varlıklardan
 (kayıpları) / kazançları</t>
  </si>
  <si>
    <t>Ford Otomotiv Sanayi A.Ş. 31 Mart 2022 ve 31 Aralık 2021 tarihleri itibarıyla finansal durum tabloları</t>
  </si>
  <si>
    <t>Cari dönem 
bağımsız denetimden 
geçmemiş</t>
  </si>
  <si>
    <t>Ford Otomotiv Sanayi A.Ş. 31 Mart 2022 ve 2021 tarihlerinde sona eren üç aylık ara dönemlere ait kar veya zarar tabloları</t>
  </si>
  <si>
    <t>Geçmiş dönem 
bağımsız denetimden 
geçmemiş</t>
  </si>
  <si>
    <t>1 Ocak-
31 Mart 2022</t>
  </si>
  <si>
    <t>1 Ocak-
31 Mart 2021</t>
  </si>
  <si>
    <t>Ford Otomotiv Sanayi A.Ş. 31 Mart 2022 ve 2021 tarihlerinde sona eren üç aylık ara dönemlere ait diğer kapsamlı gelir tabloları</t>
  </si>
  <si>
    <t>Ford Otomotiv Sanayi A.Ş. 1 Ocak - 31 Mart 2022 ve 2021 hesap dönemlerine ait özkaynak değişim tabloları</t>
  </si>
  <si>
    <t xml:space="preserve">1 Ocak 2022 itibarıyla bakiyeler </t>
  </si>
  <si>
    <t>31 Mart 2021 itibarıyla bakiyeler</t>
  </si>
  <si>
    <t>31 Mart 2022 itibarıyla bakiyeler</t>
  </si>
  <si>
    <t>Ford Otomotiv Sanayi A.Ş. 1 Ocak - 31 Mart 2022 ve 2021 hesap dönemlerine ait nakit akış tabloları</t>
  </si>
  <si>
    <t>Cari dönem 
bağımsız
denetimden 
geçmemiş 
31 Mart 2022</t>
  </si>
  <si>
    <t>Geçmiş dönem 
bağımsız 
denetimden 
geçmemiş 
31 Mart 2021</t>
  </si>
  <si>
    <t>Yeniden düzeltmelerin etkisi</t>
  </si>
  <si>
    <t>5,18 Kr</t>
  </si>
  <si>
    <t>7,98 Kr</t>
  </si>
  <si>
    <t xml:space="preserve">  - Ertelenmiş vergi geliri / (gideri)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</si>
</sst>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164" formatCode="_-* #,##0.00\ _₺_-;\-* #,##0.00\ _₺_-;_-* &quot;-&quot;??\ _₺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\ _T_L_-;\-* #,##0\ _T_L_-;_-* &quot;-&quot;\ _T_L_-;_-@_-"/>
    <numFmt numFmtId="170" formatCode="_-* #,##0.00\ _T_L_-;\-* #,##0.00\ _T_L_-;_-* &quot;-&quot;??\ _T_L_-;_-@_-"/>
    <numFmt numFmtId="171" formatCode="&quot;IR£&quot;#,##0.00;[Red]\-&quot;IR£&quot;#,##0.00"/>
    <numFmt numFmtId="172" formatCode="_-&quot;IR£&quot;* #,##0_-;\-&quot;IR£&quot;* #,##0_-;_-&quot;IR£&quot;* &quot;-&quot;_-;_-@_-"/>
    <numFmt numFmtId="173" formatCode="_-&quot;IR£&quot;* #,##0.00_-;\-&quot;IR£&quot;* #,##0.00_-;_-&quot;IR£&quot;* &quot;-&quot;??_-;_-@_-"/>
    <numFmt numFmtId="174" formatCode="&quot;$&quot;\ #,##0_);\(&quot;$&quot;\ #,##0\)"/>
    <numFmt numFmtId="175" formatCode="&quot;$&quot;\ #,##0_);[Red]\(&quot;$&quot;\ #,##0\)"/>
    <numFmt numFmtId="176" formatCode="&quot;$&quot;\ #,##0.00_);\(&quot;$&quot;\ #,##0.00\)"/>
    <numFmt numFmtId="177" formatCode="&quot;$&quot;\ #,##0.00_);[Red]\(&quot;$&quot;\ #,##0.00\)"/>
    <numFmt numFmtId="178" formatCode="_(&quot;$&quot;\ * #,##0_);_(&quot;$&quot;\ * \(#,##0\);_(&quot;$&quot;\ * &quot;-&quot;_);_(@_)"/>
    <numFmt numFmtId="179" formatCode="&quot;$&quot;#,##0.00;[Red]\-&quot;$&quot;#,##0.00"/>
    <numFmt numFmtId="180" formatCode="_-&quot;$&quot;* #,##0_-;\-&quot;$&quot;* #,##0_-;_-&quot;$&quot;* &quot;-&quot;_-;_-@_-"/>
    <numFmt numFmtId="181" formatCode="&quot;$&quot;#,##0.00;[Red]&quot;$&quot;#,##0.00"/>
    <numFmt numFmtId="182" formatCode="#,##0.0_);\(#,##0.0\)"/>
    <numFmt numFmtId="183" formatCode="_ * #,##0_)\ _T_L_ ;_ * \(#,##0\)\ _T_L_ ;_ * &quot;-&quot;_)\ _T_L_ ;_ @_ "/>
    <numFmt numFmtId="184" formatCode="########.00"/>
    <numFmt numFmtId="185" formatCode="#,##0\ &quot;F&quot;;[Red]\-#,##0\ &quot;F&quot;"/>
    <numFmt numFmtId="186" formatCode="#,##0.00\ &quot;F&quot;;[Red]\-#,##0.00\ &quot;F&quot;"/>
    <numFmt numFmtId="187" formatCode="[$-41F]d\ mmmm\ yyyy;@"/>
    <numFmt numFmtId="188" formatCode="_-* #,##0\ _₺_-;\-* #,##0\ _₺_-;_-* &quot;-&quot;??\ _₺_-;_-@_-"/>
  </numFmts>
  <fonts count="60">
    <font>
      <sz val="10"/>
      <name val="Tahoma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0"/>
      <name val="Helv"/>
    </font>
    <font>
      <b/>
      <sz val="11"/>
      <name val="Arial"/>
      <family val="2"/>
      <charset val="162"/>
    </font>
    <font>
      <b/>
      <sz val="14"/>
      <name val="Arial (WT)"/>
      <charset val="162"/>
    </font>
    <font>
      <b/>
      <sz val="19"/>
      <color indexed="9"/>
      <name val="Arial"/>
      <family val="2"/>
      <charset val="162"/>
    </font>
    <font>
      <sz val="14"/>
      <name val="TimesNewRomanPS"/>
    </font>
    <font>
      <sz val="8"/>
      <name val="Arial"/>
      <family val="2"/>
      <charset val="162"/>
    </font>
    <font>
      <b/>
      <sz val="10"/>
      <name val="MS Sans Serif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0"/>
      <color indexed="8"/>
      <name val="Arial"/>
      <family val="2"/>
    </font>
    <font>
      <sz val="10"/>
      <name val="MS Sans Serif"/>
      <family val="2"/>
      <charset val="162"/>
    </font>
    <font>
      <b/>
      <sz val="8"/>
      <name val="Helv"/>
    </font>
    <font>
      <sz val="9"/>
      <name val="Arial"/>
      <family val="2"/>
      <charset val="162"/>
    </font>
    <font>
      <sz val="8"/>
      <name val="Arial"/>
      <family val="2"/>
    </font>
    <font>
      <b/>
      <sz val="16"/>
      <name val="Arial"/>
      <family val="2"/>
      <charset val="162"/>
    </font>
    <font>
      <b/>
      <sz val="24"/>
      <color indexed="8"/>
      <name val="Times New Roman"/>
      <family val="1"/>
      <charset val="162"/>
    </font>
    <font>
      <b/>
      <sz val="12"/>
      <name val="Arial"/>
      <family val="2"/>
    </font>
    <font>
      <b/>
      <sz val="10"/>
      <name val="Helv"/>
    </font>
    <font>
      <b/>
      <sz val="18"/>
      <name val="Arial"/>
      <family val="2"/>
      <charset val="162"/>
    </font>
    <font>
      <b/>
      <sz val="12"/>
      <name val="Arial"/>
      <family val="2"/>
      <charset val="162"/>
    </font>
    <font>
      <sz val="24"/>
      <name val="Arial"/>
      <family val="2"/>
      <charset val="162"/>
    </font>
    <font>
      <b/>
      <sz val="32"/>
      <name val="Arial"/>
      <family val="2"/>
      <charset val="162"/>
    </font>
    <font>
      <b/>
      <sz val="9"/>
      <name val="Arial"/>
      <family val="2"/>
      <charset val="162"/>
    </font>
    <font>
      <sz val="11"/>
      <color indexed="8"/>
      <name val="Times New Roman"/>
      <family val="1"/>
      <charset val="162"/>
    </font>
    <font>
      <b/>
      <i/>
      <sz val="11"/>
      <color indexed="8"/>
      <name val="Times New Roman"/>
      <family val="1"/>
      <charset val="162"/>
    </font>
    <font>
      <b/>
      <sz val="11"/>
      <color indexed="16"/>
      <name val="Times New Roman"/>
      <family val="1"/>
      <charset val="162"/>
    </font>
    <font>
      <b/>
      <sz val="22"/>
      <color indexed="8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9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b/>
      <sz val="9"/>
      <color indexed="8"/>
      <name val="Arial"/>
      <family val="2"/>
      <charset val="162"/>
    </font>
    <font>
      <sz val="7"/>
      <color rgb="FF000000"/>
      <name val="Arial"/>
      <family val="2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Tahoma"/>
      <family val="2"/>
      <charset val="162"/>
    </font>
    <font>
      <b/>
      <sz val="9"/>
      <color theme="0"/>
      <name val="Arial"/>
      <family val="2"/>
      <charset val="162"/>
    </font>
    <font>
      <b/>
      <sz val="9"/>
      <color theme="0"/>
      <name val="Times New Roman"/>
      <family val="1"/>
      <charset val="162"/>
    </font>
    <font>
      <b/>
      <sz val="10"/>
      <color theme="0"/>
      <name val="Tahoma"/>
      <family val="2"/>
      <charset val="162"/>
    </font>
    <font>
      <sz val="9"/>
      <color theme="0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7"/>
      <name val="Times New Roman"/>
      <family val="1"/>
      <charset val="162"/>
    </font>
    <font>
      <sz val="7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3">
    <xf numFmtId="0" fontId="0" fillId="0" borderId="0">
      <alignment vertical="top"/>
    </xf>
    <xf numFmtId="9" fontId="7" fillId="2" borderId="0"/>
    <xf numFmtId="0" fontId="7" fillId="0" borderId="0"/>
    <xf numFmtId="180" fontId="7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9" fillId="0" borderId="0"/>
    <xf numFmtId="0" fontId="10" fillId="0" borderId="0" applyFont="0" applyBorder="0" applyAlignment="0">
      <alignment horizontal="centerContinuous"/>
    </xf>
    <xf numFmtId="0" fontId="11" fillId="1" borderId="0">
      <alignment horizontal="centerContinuous" vertical="center"/>
    </xf>
    <xf numFmtId="182" fontId="12" fillId="5" borderId="1">
      <alignment horizontal="left" vertical="center"/>
    </xf>
    <xf numFmtId="0" fontId="13" fillId="0" borderId="0"/>
    <xf numFmtId="171" fontId="6" fillId="0" borderId="0" applyFill="0" applyBorder="0" applyAlignment="0"/>
    <xf numFmtId="172" fontId="6" fillId="0" borderId="0" applyFill="0" applyBorder="0" applyAlignment="0"/>
    <xf numFmtId="173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171" fontId="6" fillId="0" borderId="0" applyFill="0" applyBorder="0" applyAlignment="0"/>
    <xf numFmtId="176" fontId="6" fillId="0" borderId="0" applyFill="0" applyBorder="0" applyAlignment="0"/>
    <xf numFmtId="172" fontId="6" fillId="0" borderId="0" applyFill="0" applyBorder="0" applyAlignment="0"/>
    <xf numFmtId="0" fontId="15" fillId="0" borderId="2">
      <alignment horizontal="center"/>
    </xf>
    <xf numFmtId="183" fontId="16" fillId="0" borderId="0"/>
    <xf numFmtId="183" fontId="16" fillId="0" borderId="0"/>
    <xf numFmtId="183" fontId="16" fillId="0" borderId="0"/>
    <xf numFmtId="183" fontId="16" fillId="0" borderId="0"/>
    <xf numFmtId="183" fontId="16" fillId="0" borderId="0"/>
    <xf numFmtId="183" fontId="16" fillId="0" borderId="0"/>
    <xf numFmtId="183" fontId="16" fillId="0" borderId="0"/>
    <xf numFmtId="183" fontId="16" fillId="0" borderId="0"/>
    <xf numFmtId="171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8" fillId="0" borderId="0"/>
    <xf numFmtId="172" fontId="6" fillId="0" borderId="0" applyFont="0" applyFill="0" applyBorder="0" applyAlignment="0" applyProtection="0"/>
    <xf numFmtId="184" fontId="7" fillId="6" borderId="0" applyFont="0" applyBorder="0"/>
    <xf numFmtId="0" fontId="17" fillId="0" borderId="0" applyNumberFormat="0" applyFill="0" applyBorder="0" applyAlignment="0" applyProtection="0"/>
    <xf numFmtId="14" fontId="18" fillId="0" borderId="0" applyFill="0" applyBorder="0" applyAlignment="0"/>
    <xf numFmtId="15" fontId="19" fillId="0" borderId="0"/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1" fontId="6" fillId="0" borderId="0" applyFill="0" applyBorder="0" applyAlignment="0"/>
    <xf numFmtId="172" fontId="6" fillId="0" borderId="0" applyFill="0" applyBorder="0" applyAlignment="0"/>
    <xf numFmtId="171" fontId="6" fillId="0" borderId="0" applyFill="0" applyBorder="0" applyAlignment="0"/>
    <xf numFmtId="176" fontId="6" fillId="0" borderId="0" applyFill="0" applyBorder="0" applyAlignment="0"/>
    <xf numFmtId="172" fontId="6" fillId="0" borderId="0" applyFill="0" applyBorder="0" applyAlignment="0"/>
    <xf numFmtId="0" fontId="20" fillId="0" borderId="3">
      <alignment horizontal="center"/>
    </xf>
    <xf numFmtId="3" fontId="21" fillId="0" borderId="0">
      <alignment horizontal="right"/>
    </xf>
    <xf numFmtId="2" fontId="17" fillId="0" borderId="0" applyFill="0" applyBorder="0" applyAlignment="0" applyProtection="0"/>
    <xf numFmtId="38" fontId="22" fillId="6" borderId="0" applyNumberFormat="0" applyBorder="0" applyAlignment="0" applyProtection="0"/>
    <xf numFmtId="0" fontId="23" fillId="0" borderId="4">
      <alignment vertical="center"/>
    </xf>
    <xf numFmtId="0" fontId="24" fillId="7" borderId="0">
      <alignment horizontal="center"/>
    </xf>
    <xf numFmtId="0" fontId="25" fillId="0" borderId="5" applyNumberFormat="0" applyAlignment="0" applyProtection="0">
      <alignment horizontal="left" vertical="center"/>
    </xf>
    <xf numFmtId="0" fontId="26" fillId="1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0" fontId="22" fillId="8" borderId="6" applyNumberFormat="0" applyBorder="0" applyAlignment="0" applyProtection="0"/>
    <xf numFmtId="0" fontId="8" fillId="0" borderId="0"/>
    <xf numFmtId="171" fontId="6" fillId="0" borderId="0" applyFill="0" applyBorder="0" applyAlignment="0"/>
    <xf numFmtId="172" fontId="6" fillId="0" borderId="0" applyFill="0" applyBorder="0" applyAlignment="0"/>
    <xf numFmtId="171" fontId="6" fillId="0" borderId="0" applyFill="0" applyBorder="0" applyAlignment="0"/>
    <xf numFmtId="176" fontId="6" fillId="0" borderId="0" applyFill="0" applyBorder="0" applyAlignment="0"/>
    <xf numFmtId="172" fontId="6" fillId="0" borderId="0" applyFill="0" applyBorder="0" applyAlignment="0"/>
    <xf numFmtId="0" fontId="29" fillId="0" borderId="0">
      <alignment horizontal="center"/>
    </xf>
    <xf numFmtId="0" fontId="30" fillId="0" borderId="7">
      <alignment horizontal="centerContinuous"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31" fillId="0" borderId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1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32" fillId="10" borderId="0">
      <alignment horizontal="right"/>
    </xf>
    <xf numFmtId="0" fontId="33" fillId="10" borderId="0">
      <alignment horizontal="right"/>
    </xf>
    <xf numFmtId="0" fontId="34" fillId="10" borderId="3"/>
    <xf numFmtId="0" fontId="34" fillId="0" borderId="0" applyBorder="0">
      <alignment horizontal="centerContinuous"/>
    </xf>
    <xf numFmtId="0" fontId="35" fillId="0" borderId="0" applyBorder="0">
      <alignment horizontal="centerContinuous"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/>
    <xf numFmtId="175" fontId="6" fillId="0" borderId="0" applyFont="0" applyFill="0" applyBorder="0" applyAlignment="0" applyProtection="0"/>
    <xf numFmtId="173" fontId="16" fillId="0" borderId="0" applyFont="0" applyFill="0" applyBorder="0" applyAlignment="0" applyProtection="0"/>
    <xf numFmtId="10" fontId="7" fillId="0" borderId="0" applyFont="0" applyFill="0" applyBorder="0" applyAlignment="0" applyProtection="0"/>
    <xf numFmtId="171" fontId="6" fillId="0" borderId="0" applyFill="0" applyBorder="0" applyAlignment="0"/>
    <xf numFmtId="172" fontId="6" fillId="0" borderId="0" applyFill="0" applyBorder="0" applyAlignment="0"/>
    <xf numFmtId="171" fontId="6" fillId="0" borderId="0" applyFill="0" applyBorder="0" applyAlignment="0"/>
    <xf numFmtId="176" fontId="6" fillId="0" borderId="0" applyFill="0" applyBorder="0" applyAlignment="0"/>
    <xf numFmtId="172" fontId="6" fillId="0" borderId="0" applyFill="0" applyBorder="0" applyAlignment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14" fillId="0" borderId="8">
      <alignment horizontal="center"/>
    </xf>
    <xf numFmtId="3" fontId="19" fillId="0" borderId="0" applyFont="0" applyFill="0" applyBorder="0" applyAlignment="0" applyProtection="0"/>
    <xf numFmtId="0" fontId="19" fillId="11" borderId="0" applyNumberFormat="0" applyFont="0" applyBorder="0" applyAlignment="0" applyProtection="0"/>
    <xf numFmtId="0" fontId="7" fillId="9" borderId="0" applyNumberFormat="0" applyFont="0" applyBorder="0" applyAlignment="0" applyProtection="0"/>
    <xf numFmtId="0" fontId="7" fillId="3" borderId="0" applyNumberFormat="0" applyFont="0" applyBorder="0" applyAlignment="0" applyProtection="0"/>
    <xf numFmtId="0" fontId="7" fillId="4" borderId="0" applyNumberFormat="0" applyFont="0" applyBorder="0" applyAlignment="0" applyProtection="0"/>
    <xf numFmtId="0" fontId="7" fillId="0" borderId="0" applyNumberFormat="0" applyFont="0" applyFill="0" applyBorder="0" applyAlignment="0" applyProtection="0"/>
    <xf numFmtId="0" fontId="7" fillId="4" borderId="0" applyNumberFormat="0" applyFon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" fontId="36" fillId="0" borderId="0" applyBorder="0">
      <alignment horizontal="left" vertical="top" wrapText="1"/>
    </xf>
    <xf numFmtId="186" fontId="19" fillId="0" borderId="0">
      <alignment horizontal="center"/>
    </xf>
    <xf numFmtId="49" fontId="18" fillId="0" borderId="0" applyFill="0" applyBorder="0" applyAlignment="0"/>
    <xf numFmtId="177" fontId="6" fillId="0" borderId="0" applyFill="0" applyBorder="0" applyAlignment="0"/>
    <xf numFmtId="178" fontId="6" fillId="0" borderId="0" applyFill="0" applyBorder="0" applyAlignment="0"/>
    <xf numFmtId="0" fontId="17" fillId="0" borderId="9" applyNumberFormat="0" applyFill="0" applyAlignment="0" applyProtection="0"/>
    <xf numFmtId="0" fontId="7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37" fillId="0" borderId="0"/>
    <xf numFmtId="170" fontId="37" fillId="0" borderId="0" applyFont="0" applyFill="0" applyBorder="0" applyAlignment="0" applyProtection="0"/>
    <xf numFmtId="0" fontId="38" fillId="0" borderId="0"/>
    <xf numFmtId="0" fontId="37" fillId="0" borderId="0"/>
    <xf numFmtId="170" fontId="37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4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38">
    <xf numFmtId="0" fontId="0" fillId="0" borderId="0" xfId="0" applyAlignment="1"/>
    <xf numFmtId="3" fontId="21" fillId="0" borderId="0" xfId="0" applyNumberFormat="1" applyFont="1" applyFill="1" applyAlignment="1">
      <alignment horizontal="right" vertical="center"/>
    </xf>
    <xf numFmtId="0" fontId="39" fillId="0" borderId="0" xfId="70" applyFont="1" applyFill="1" applyAlignment="1">
      <alignment horizontal="center"/>
    </xf>
    <xf numFmtId="3" fontId="21" fillId="0" borderId="0" xfId="0" applyNumberFormat="1" applyFont="1" applyFill="1" applyAlignment="1"/>
    <xf numFmtId="0" fontId="21" fillId="0" borderId="0" xfId="0" applyFont="1" applyFill="1" applyAlignment="1"/>
    <xf numFmtId="0" fontId="39" fillId="0" borderId="0" xfId="70" applyFont="1" applyFill="1"/>
    <xf numFmtId="0" fontId="21" fillId="0" borderId="0" xfId="70" applyFont="1" applyFill="1"/>
    <xf numFmtId="0" fontId="39" fillId="0" borderId="0" xfId="70" applyFont="1" applyFill="1" applyBorder="1"/>
    <xf numFmtId="3" fontId="31" fillId="0" borderId="0" xfId="0" applyNumberFormat="1" applyFont="1" applyFill="1" applyAlignment="1"/>
    <xf numFmtId="0" fontId="39" fillId="0" borderId="0" xfId="70" applyFont="1" applyFill="1" applyAlignment="1">
      <alignment horizontal="left"/>
    </xf>
    <xf numFmtId="0" fontId="39" fillId="0" borderId="0" xfId="121" applyFont="1" applyFill="1" applyBorder="1" applyAlignment="1">
      <alignment horizontal="left" wrapText="1"/>
    </xf>
    <xf numFmtId="0" fontId="39" fillId="0" borderId="0" xfId="121" applyFont="1" applyFill="1" applyBorder="1" applyAlignment="1">
      <alignment horizontal="center"/>
    </xf>
    <xf numFmtId="0" fontId="40" fillId="0" borderId="0" xfId="121" applyFont="1" applyFill="1" applyBorder="1" applyAlignment="1">
      <alignment horizontal="right" wrapText="1"/>
    </xf>
    <xf numFmtId="0" fontId="21" fillId="0" borderId="0" xfId="121" applyFont="1" applyFill="1" applyBorder="1" applyAlignment="1">
      <alignment horizontal="right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188" fontId="49" fillId="0" borderId="0" xfId="124" applyNumberFormat="1" applyFont="1" applyFill="1" applyAlignment="1">
      <alignment vertical="center"/>
    </xf>
    <xf numFmtId="188" fontId="49" fillId="0" borderId="0" xfId="124" applyNumberFormat="1" applyFont="1" applyFill="1" applyBorder="1" applyAlignment="1">
      <alignment vertical="center"/>
    </xf>
    <xf numFmtId="0" fontId="36" fillId="0" borderId="0" xfId="0" applyFont="1" applyAlignment="1">
      <alignment vertical="center"/>
    </xf>
    <xf numFmtId="3" fontId="36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15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3" fontId="56" fillId="0" borderId="0" xfId="0" applyNumberFormat="1" applyFont="1" applyAlignment="1">
      <alignment vertical="center"/>
    </xf>
    <xf numFmtId="3" fontId="55" fillId="0" borderId="0" xfId="0" applyNumberFormat="1" applyFont="1" applyAlignment="1">
      <alignment vertical="center"/>
    </xf>
    <xf numFmtId="0" fontId="56" fillId="0" borderId="0" xfId="0" applyFont="1" applyAlignment="1"/>
    <xf numFmtId="0" fontId="57" fillId="0" borderId="0" xfId="0" applyFont="1" applyAlignment="1">
      <alignment vertical="center"/>
    </xf>
    <xf numFmtId="3" fontId="57" fillId="0" borderId="0" xfId="0" applyNumberFormat="1" applyFont="1" applyAlignment="1">
      <alignment vertical="center"/>
    </xf>
    <xf numFmtId="3" fontId="53" fillId="0" borderId="0" xfId="0" applyNumberFormat="1" applyFont="1" applyAlignment="1">
      <alignment horizontal="left" vertical="center"/>
    </xf>
    <xf numFmtId="0" fontId="58" fillId="0" borderId="0" xfId="0" applyFont="1" applyAlignment="1">
      <alignment vertical="center"/>
    </xf>
    <xf numFmtId="3" fontId="58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3" fontId="59" fillId="0" borderId="0" xfId="0" applyNumberFormat="1" applyFont="1" applyAlignment="1">
      <alignment vertical="center"/>
    </xf>
    <xf numFmtId="0" fontId="31" fillId="0" borderId="11" xfId="0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left" vertical="center" wrapText="1" indent="1"/>
    </xf>
    <xf numFmtId="166" fontId="21" fillId="0" borderId="0" xfId="0" applyNumberFormat="1" applyFont="1" applyFill="1" applyAlignment="1"/>
    <xf numFmtId="166" fontId="31" fillId="0" borderId="0" xfId="0" applyNumberFormat="1" applyFont="1" applyFill="1" applyAlignment="1"/>
    <xf numFmtId="3" fontId="31" fillId="0" borderId="12" xfId="0" applyNumberFormat="1" applyFont="1" applyFill="1" applyBorder="1" applyAlignment="1"/>
    <xf numFmtId="166" fontId="21" fillId="0" borderId="0" xfId="0" applyNumberFormat="1" applyFont="1" applyFill="1" applyAlignment="1">
      <alignment horizontal="right"/>
    </xf>
    <xf numFmtId="166" fontId="21" fillId="0" borderId="0" xfId="0" applyNumberFormat="1" applyFont="1" applyFill="1" applyAlignment="1">
      <alignment horizontal="center" vertical="center"/>
    </xf>
    <xf numFmtId="3" fontId="31" fillId="0" borderId="0" xfId="0" applyNumberFormat="1" applyFont="1" applyFill="1" applyBorder="1" applyAlignment="1"/>
    <xf numFmtId="3" fontId="21" fillId="0" borderId="0" xfId="0" applyNumberFormat="1" applyFont="1" applyFill="1" applyBorder="1" applyAlignment="1"/>
    <xf numFmtId="4" fontId="31" fillId="0" borderId="9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166" fontId="31" fillId="0" borderId="11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166" fontId="21" fillId="0" borderId="11" xfId="0" applyNumberFormat="1" applyFont="1" applyFill="1" applyBorder="1" applyAlignment="1">
      <alignment horizontal="center" vertical="center"/>
    </xf>
    <xf numFmtId="166" fontId="31" fillId="0" borderId="11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166" fontId="31" fillId="0" borderId="8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166" fontId="31" fillId="0" borderId="12" xfId="0" applyNumberFormat="1" applyFont="1" applyFill="1" applyBorder="1" applyAlignment="1">
      <alignment horizontal="right" vertical="center" wrapText="1"/>
    </xf>
    <xf numFmtId="166" fontId="21" fillId="0" borderId="0" xfId="0" applyNumberFormat="1" applyFont="1" applyFill="1" applyAlignment="1">
      <alignment vertical="center"/>
    </xf>
    <xf numFmtId="166" fontId="21" fillId="0" borderId="0" xfId="0" applyNumberFormat="1" applyFont="1" applyFill="1" applyBorder="1" applyAlignment="1">
      <alignment horizontal="right" vertical="center" wrapText="1"/>
    </xf>
    <xf numFmtId="3" fontId="21" fillId="0" borderId="11" xfId="0" applyNumberFormat="1" applyFont="1" applyFill="1" applyBorder="1" applyAlignment="1">
      <alignment horizontal="right" vertical="center" wrapText="1"/>
    </xf>
    <xf numFmtId="0" fontId="31" fillId="0" borderId="12" xfId="0" applyFont="1" applyFill="1" applyBorder="1" applyAlignment="1">
      <alignment horizontal="left" vertical="center" wrapText="1" indent="1"/>
    </xf>
    <xf numFmtId="0" fontId="31" fillId="0" borderId="12" xfId="0" applyFont="1" applyFill="1" applyBorder="1" applyAlignment="1">
      <alignment horizontal="right" vertical="center" wrapText="1"/>
    </xf>
    <xf numFmtId="166" fontId="31" fillId="0" borderId="12" xfId="0" applyNumberFormat="1" applyFont="1" applyFill="1" applyBorder="1" applyAlignment="1">
      <alignment vertical="center"/>
    </xf>
    <xf numFmtId="3" fontId="31" fillId="0" borderId="11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 wrapText="1" indent="1"/>
    </xf>
    <xf numFmtId="166" fontId="59" fillId="0" borderId="0" xfId="0" applyNumberFormat="1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right" vertical="center"/>
    </xf>
    <xf numFmtId="3" fontId="31" fillId="0" borderId="12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31" fillId="0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 wrapText="1"/>
    </xf>
    <xf numFmtId="3" fontId="31" fillId="0" borderId="11" xfId="0" applyNumberFormat="1" applyFont="1" applyFill="1" applyBorder="1" applyAlignment="1">
      <alignment horizontal="right" vertical="center"/>
    </xf>
    <xf numFmtId="3" fontId="21" fillId="0" borderId="11" xfId="0" applyNumberFormat="1" applyFont="1" applyFill="1" applyBorder="1" applyAlignment="1">
      <alignment horizontal="right" vertical="center"/>
    </xf>
    <xf numFmtId="0" fontId="31" fillId="0" borderId="13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 wrapText="1"/>
    </xf>
    <xf numFmtId="3" fontId="31" fillId="0" borderId="13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3" fontId="3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 indent="2"/>
    </xf>
    <xf numFmtId="0" fontId="21" fillId="0" borderId="0" xfId="0" applyFont="1" applyFill="1" applyAlignment="1">
      <alignment horizontal="left" vertical="center" indent="1"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right"/>
    </xf>
    <xf numFmtId="0" fontId="21" fillId="0" borderId="11" xfId="0" applyFont="1" applyFill="1" applyBorder="1" applyAlignment="1">
      <alignment horizontal="right" vertical="center"/>
    </xf>
    <xf numFmtId="0" fontId="31" fillId="0" borderId="12" xfId="0" applyFont="1" applyFill="1" applyBorder="1" applyAlignment="1">
      <alignment horizontal="right" vertical="center"/>
    </xf>
    <xf numFmtId="0" fontId="21" fillId="0" borderId="0" xfId="0" applyFont="1" applyFill="1" applyAlignment="1">
      <alignment wrapText="1"/>
    </xf>
    <xf numFmtId="0" fontId="21" fillId="0" borderId="13" xfId="0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31" fillId="0" borderId="0" xfId="0" applyFont="1" applyFill="1" applyAlignment="1">
      <alignment wrapText="1"/>
    </xf>
    <xf numFmtId="0" fontId="21" fillId="0" borderId="0" xfId="0" applyFont="1" applyFill="1" applyAlignment="1">
      <alignment vertical="top" wrapText="1"/>
    </xf>
    <xf numFmtId="0" fontId="31" fillId="0" borderId="0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horizontal="right" vertical="center" wrapText="1"/>
    </xf>
    <xf numFmtId="166" fontId="31" fillId="0" borderId="0" xfId="0" applyNumberFormat="1" applyFont="1" applyFill="1" applyBorder="1" applyAlignment="1">
      <alignment horizontal="right" vertical="center" wrapText="1"/>
    </xf>
    <xf numFmtId="0" fontId="31" fillId="0" borderId="11" xfId="121" applyFont="1" applyFill="1" applyBorder="1" applyAlignment="1">
      <alignment horizontal="right" wrapText="1"/>
    </xf>
    <xf numFmtId="0" fontId="39" fillId="0" borderId="0" xfId="121" applyFont="1" applyFill="1" applyAlignment="1">
      <alignment horizontal="left" wrapText="1"/>
    </xf>
    <xf numFmtId="0" fontId="39" fillId="0" borderId="0" xfId="121" applyFont="1" applyFill="1" applyAlignment="1">
      <alignment horizontal="center" vertical="top" wrapText="1"/>
    </xf>
    <xf numFmtId="0" fontId="44" fillId="0" borderId="0" xfId="121" applyFont="1" applyFill="1" applyAlignment="1">
      <alignment horizontal="right" wrapText="1"/>
    </xf>
    <xf numFmtId="0" fontId="21" fillId="0" borderId="0" xfId="121" applyFont="1" applyFill="1" applyAlignment="1">
      <alignment horizontal="right" wrapText="1"/>
    </xf>
    <xf numFmtId="0" fontId="31" fillId="0" borderId="0" xfId="0" applyFont="1" applyFill="1" applyAlignment="1">
      <alignment horizontal="left" vertical="center" wrapText="1" indent="1"/>
    </xf>
    <xf numFmtId="166" fontId="3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right" wrapText="1"/>
    </xf>
    <xf numFmtId="166" fontId="21" fillId="0" borderId="0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 horizontal="left" wrapText="1" indent="1"/>
    </xf>
    <xf numFmtId="166" fontId="21" fillId="0" borderId="0" xfId="0" applyNumberFormat="1" applyFont="1" applyFill="1" applyAlignment="1">
      <alignment horizontal="right" wrapText="1"/>
    </xf>
    <xf numFmtId="0" fontId="21" fillId="0" borderId="11" xfId="0" applyFont="1" applyFill="1" applyBorder="1" applyAlignment="1">
      <alignment horizontal="left" vertical="center" wrapText="1" indent="1"/>
    </xf>
    <xf numFmtId="0" fontId="0" fillId="0" borderId="0" xfId="0" applyFill="1" applyAlignment="1"/>
    <xf numFmtId="0" fontId="57" fillId="0" borderId="0" xfId="0" applyFont="1" applyFill="1" applyAlignment="1">
      <alignment vertical="center"/>
    </xf>
    <xf numFmtId="3" fontId="36" fillId="0" borderId="0" xfId="0" applyNumberFormat="1" applyFont="1" applyFill="1" applyAlignment="1">
      <alignment vertical="center"/>
    </xf>
    <xf numFmtId="0" fontId="31" fillId="0" borderId="11" xfId="0" applyFont="1" applyFill="1" applyBorder="1" applyAlignment="1">
      <alignment horizontal="right" vertical="center"/>
    </xf>
    <xf numFmtId="188" fontId="49" fillId="0" borderId="0" xfId="126" applyNumberFormat="1" applyFont="1" applyFill="1" applyBorder="1" applyAlignment="1">
      <alignment horizontal="center" vertical="center"/>
    </xf>
    <xf numFmtId="188" fontId="51" fillId="0" borderId="0" xfId="126" applyNumberFormat="1" applyFont="1" applyAlignment="1">
      <alignment horizontal="center" vertical="center"/>
    </xf>
    <xf numFmtId="188" fontId="49" fillId="0" borderId="0" xfId="126" applyNumberFormat="1" applyFont="1" applyFill="1" applyAlignment="1">
      <alignment horizontal="center" vertical="center"/>
    </xf>
    <xf numFmtId="188" fontId="50" fillId="0" borderId="0" xfId="126" applyNumberFormat="1" applyFont="1" applyAlignment="1">
      <alignment horizontal="center" vertical="center"/>
    </xf>
    <xf numFmtId="188" fontId="52" fillId="0" borderId="0" xfId="126" applyNumberFormat="1" applyFont="1" applyFill="1" applyAlignment="1">
      <alignment horizontal="center" vertical="center"/>
    </xf>
    <xf numFmtId="0" fontId="39" fillId="0" borderId="0" xfId="130" applyFont="1" applyFill="1"/>
    <xf numFmtId="0" fontId="41" fillId="0" borderId="0" xfId="129" applyFont="1" applyFill="1" applyBorder="1" applyAlignment="1">
      <alignment horizontal="center" vertical="center" wrapText="1"/>
    </xf>
    <xf numFmtId="0" fontId="40" fillId="0" borderId="0" xfId="129" applyFont="1" applyFill="1" applyBorder="1" applyAlignment="1">
      <alignment horizontal="right" wrapText="1"/>
    </xf>
    <xf numFmtId="0" fontId="31" fillId="0" borderId="11" xfId="129" applyFont="1" applyFill="1" applyBorder="1" applyAlignment="1">
      <alignment horizontal="left" vertical="center" wrapText="1"/>
    </xf>
    <xf numFmtId="0" fontId="40" fillId="0" borderId="11" xfId="129" applyFont="1" applyFill="1" applyBorder="1" applyAlignment="1">
      <alignment horizontal="right" vertical="center" wrapText="1"/>
    </xf>
    <xf numFmtId="187" fontId="40" fillId="0" borderId="11" xfId="129" applyNumberFormat="1" applyFont="1" applyFill="1" applyBorder="1" applyAlignment="1">
      <alignment horizontal="right" vertical="center" wrapText="1"/>
    </xf>
    <xf numFmtId="0" fontId="21" fillId="0" borderId="0" xfId="130" applyFont="1" applyFill="1"/>
    <xf numFmtId="188" fontId="50" fillId="0" borderId="0" xfId="126" applyNumberFormat="1" applyFont="1" applyAlignment="1">
      <alignment horizontal="center" vertical="center" wrapText="1"/>
    </xf>
    <xf numFmtId="0" fontId="39" fillId="0" borderId="0" xfId="130" applyFont="1" applyFill="1" applyAlignment="1"/>
    <xf numFmtId="0" fontId="39" fillId="0" borderId="0" xfId="130" applyFont="1" applyFill="1" applyAlignment="1">
      <alignment horizontal="center"/>
    </xf>
    <xf numFmtId="0" fontId="40" fillId="0" borderId="10" xfId="129" applyFont="1" applyFill="1" applyBorder="1" applyAlignment="1">
      <alignment horizontal="center" vertical="center" wrapText="1"/>
    </xf>
    <xf numFmtId="0" fontId="40" fillId="0" borderId="10" xfId="129" applyFont="1" applyFill="1" applyBorder="1" applyAlignment="1">
      <alignment horizontal="right" vertical="center" wrapText="1"/>
    </xf>
    <xf numFmtId="164" fontId="21" fillId="0" borderId="0" xfId="126" applyFont="1" applyFill="1" applyAlignment="1">
      <alignment horizontal="right" vertical="center"/>
    </xf>
    <xf numFmtId="0" fontId="31" fillId="0" borderId="11" xfId="0" applyFont="1" applyFill="1" applyBorder="1" applyAlignment="1">
      <alignment horizontal="left" wrapText="1"/>
    </xf>
    <xf numFmtId="0" fontId="39" fillId="0" borderId="0" xfId="131" applyFont="1" applyFill="1" applyBorder="1" applyAlignment="1">
      <alignment horizontal="center"/>
    </xf>
    <xf numFmtId="0" fontId="39" fillId="0" borderId="0" xfId="131" applyFont="1" applyFill="1" applyBorder="1"/>
    <xf numFmtId="0" fontId="40" fillId="0" borderId="10" xfId="131" applyFont="1" applyFill="1" applyBorder="1" applyAlignment="1">
      <alignment horizontal="left" wrapText="1"/>
    </xf>
    <xf numFmtId="0" fontId="40" fillId="0" borderId="10" xfId="131" applyFont="1" applyFill="1" applyBorder="1" applyAlignment="1">
      <alignment horizontal="right" wrapText="1"/>
    </xf>
    <xf numFmtId="0" fontId="40" fillId="0" borderId="10" xfId="132" applyFont="1" applyFill="1" applyBorder="1" applyAlignment="1">
      <alignment horizontal="right" wrapText="1"/>
    </xf>
    <xf numFmtId="0" fontId="40" fillId="0" borderId="11" xfId="131" applyFont="1" applyFill="1" applyBorder="1" applyAlignment="1">
      <alignment horizontal="left" wrapText="1"/>
    </xf>
    <xf numFmtId="0" fontId="40" fillId="0" borderId="11" xfId="131" applyFont="1" applyFill="1" applyBorder="1" applyAlignment="1">
      <alignment horizontal="right" wrapText="1"/>
    </xf>
    <xf numFmtId="0" fontId="40" fillId="0" borderId="11" xfId="132" applyFont="1" applyFill="1" applyBorder="1" applyAlignment="1">
      <alignment horizontal="right" wrapText="1"/>
    </xf>
    <xf numFmtId="0" fontId="40" fillId="0" borderId="0" xfId="131" applyFont="1" applyFill="1" applyAlignment="1">
      <alignment vertical="center" wrapText="1"/>
    </xf>
    <xf numFmtId="0" fontId="40" fillId="0" borderId="0" xfId="131" applyFont="1" applyFill="1" applyAlignment="1">
      <alignment horizontal="right" vertical="center" wrapText="1"/>
    </xf>
    <xf numFmtId="0" fontId="39" fillId="0" borderId="0" xfId="131" applyFont="1" applyFill="1" applyAlignment="1">
      <alignment horizontal="right" vertical="center" wrapText="1"/>
    </xf>
    <xf numFmtId="0" fontId="39" fillId="0" borderId="0" xfId="131" applyFont="1" applyFill="1"/>
    <xf numFmtId="0" fontId="39" fillId="0" borderId="0" xfId="131" applyFont="1" applyFill="1" applyAlignment="1">
      <alignment horizontal="center"/>
    </xf>
    <xf numFmtId="0" fontId="39" fillId="0" borderId="12" xfId="131" applyFont="1" applyFill="1" applyBorder="1" applyAlignment="1">
      <alignment horizontal="center"/>
    </xf>
    <xf numFmtId="0" fontId="40" fillId="0" borderId="9" xfId="131" applyFont="1" applyFill="1" applyBorder="1" applyAlignment="1">
      <alignment vertical="center"/>
    </xf>
    <xf numFmtId="0" fontId="39" fillId="0" borderId="0" xfId="131" applyFont="1" applyFill="1" applyBorder="1" applyAlignment="1">
      <alignment vertical="center"/>
    </xf>
    <xf numFmtId="3" fontId="53" fillId="0" borderId="0" xfId="0" applyNumberFormat="1" applyFont="1" applyAlignment="1">
      <alignment vertical="center"/>
    </xf>
    <xf numFmtId="0" fontId="21" fillId="0" borderId="0" xfId="131" applyFont="1" applyFill="1"/>
    <xf numFmtId="3" fontId="54" fillId="0" borderId="0" xfId="0" applyNumberFormat="1" applyFont="1" applyAlignment="1">
      <alignment vertical="center"/>
    </xf>
    <xf numFmtId="0" fontId="42" fillId="0" borderId="0" xfId="131" applyFont="1" applyFill="1" applyAlignment="1">
      <alignment horizontal="left" vertical="center" wrapText="1"/>
    </xf>
    <xf numFmtId="0" fontId="43" fillId="0" borderId="0" xfId="131" applyFont="1" applyFill="1" applyAlignment="1">
      <alignment horizontal="right" vertical="center" wrapText="1"/>
    </xf>
    <xf numFmtId="0" fontId="42" fillId="0" borderId="0" xfId="131" applyFont="1" applyFill="1" applyAlignment="1">
      <alignment horizontal="right" vertical="center" wrapText="1"/>
    </xf>
    <xf numFmtId="0" fontId="42" fillId="0" borderId="0" xfId="131" applyFont="1" applyFill="1" applyAlignment="1">
      <alignment horizontal="left" vertical="top" wrapText="1" indent="1"/>
    </xf>
    <xf numFmtId="0" fontId="43" fillId="0" borderId="0" xfId="131" applyFont="1" applyFill="1" applyAlignment="1">
      <alignment horizontal="center" wrapText="1"/>
    </xf>
    <xf numFmtId="0" fontId="42" fillId="0" borderId="0" xfId="131" applyFont="1" applyFill="1" applyAlignment="1">
      <alignment horizontal="center" wrapText="1"/>
    </xf>
    <xf numFmtId="3" fontId="56" fillId="0" borderId="0" xfId="0" applyNumberFormat="1" applyFont="1" applyAlignment="1"/>
    <xf numFmtId="3" fontId="54" fillId="0" borderId="0" xfId="0" applyNumberFormat="1" applyFont="1" applyAlignment="1"/>
    <xf numFmtId="0" fontId="40" fillId="0" borderId="0" xfId="131" applyFont="1" applyFill="1" applyAlignment="1">
      <alignment horizontal="center"/>
    </xf>
    <xf numFmtId="0" fontId="31" fillId="0" borderId="0" xfId="0" applyFont="1" applyAlignment="1"/>
    <xf numFmtId="0" fontId="39" fillId="0" borderId="0" xfId="70" applyFont="1"/>
    <xf numFmtId="0" fontId="40" fillId="0" borderId="0" xfId="70" applyFont="1" applyAlignment="1">
      <alignment horizontal="center" wrapText="1"/>
    </xf>
    <xf numFmtId="0" fontId="40" fillId="0" borderId="11" xfId="70" applyFont="1" applyBorder="1" applyAlignment="1">
      <alignment horizontal="right" wrapText="1"/>
    </xf>
    <xf numFmtId="0" fontId="31" fillId="0" borderId="11" xfId="0" applyFont="1" applyBorder="1" applyAlignment="1">
      <alignment horizontal="left" wrapText="1"/>
    </xf>
    <xf numFmtId="0" fontId="31" fillId="0" borderId="12" xfId="0" applyFont="1" applyBorder="1" applyAlignment="1">
      <alignment wrapText="1"/>
    </xf>
    <xf numFmtId="3" fontId="31" fillId="0" borderId="12" xfId="0" applyNumberFormat="1" applyFont="1" applyBorder="1" applyAlignment="1">
      <alignment horizontal="right" wrapText="1"/>
    </xf>
    <xf numFmtId="166" fontId="31" fillId="0" borderId="12" xfId="0" applyNumberFormat="1" applyFont="1" applyBorder="1" applyAlignment="1">
      <alignment horizontal="right" wrapText="1"/>
    </xf>
    <xf numFmtId="0" fontId="21" fillId="0" borderId="0" xfId="0" applyFont="1" applyAlignment="1">
      <alignment vertical="center" wrapText="1"/>
    </xf>
    <xf numFmtId="3" fontId="21" fillId="0" borderId="0" xfId="0" applyNumberFormat="1" applyFont="1" applyAlignment="1">
      <alignment horizontal="right" vertical="center" wrapText="1"/>
    </xf>
    <xf numFmtId="166" fontId="21" fillId="0" borderId="0" xfId="0" applyNumberFormat="1" applyFont="1" applyAlignment="1">
      <alignment horizontal="right"/>
    </xf>
    <xf numFmtId="0" fontId="21" fillId="0" borderId="11" xfId="0" applyFont="1" applyBorder="1" applyAlignment="1">
      <alignment vertical="center" wrapText="1"/>
    </xf>
    <xf numFmtId="166" fontId="21" fillId="0" borderId="11" xfId="0" applyNumberFormat="1" applyFont="1" applyBorder="1" applyAlignment="1">
      <alignment horizontal="right"/>
    </xf>
    <xf numFmtId="0" fontId="31" fillId="0" borderId="0" xfId="0" applyFont="1" applyAlignment="1">
      <alignment vertical="center" wrapText="1"/>
    </xf>
    <xf numFmtId="3" fontId="31" fillId="0" borderId="0" xfId="0" applyNumberFormat="1" applyFont="1" applyAlignment="1">
      <alignment horizontal="right" vertical="center" wrapText="1"/>
    </xf>
    <xf numFmtId="166" fontId="31" fillId="0" borderId="0" xfId="0" applyNumberFormat="1" applyFont="1" applyAlignment="1">
      <alignment horizontal="right" vertical="center" wrapText="1"/>
    </xf>
    <xf numFmtId="0" fontId="31" fillId="0" borderId="11" xfId="0" applyFont="1" applyBorder="1" applyAlignment="1">
      <alignment wrapText="1"/>
    </xf>
    <xf numFmtId="3" fontId="31" fillId="0" borderId="11" xfId="0" applyNumberFormat="1" applyFont="1" applyBorder="1" applyAlignment="1">
      <alignment horizontal="right" wrapText="1"/>
    </xf>
    <xf numFmtId="166" fontId="31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wrapText="1"/>
    </xf>
    <xf numFmtId="166" fontId="21" fillId="0" borderId="11" xfId="0" applyNumberFormat="1" applyFont="1" applyBorder="1" applyAlignment="1">
      <alignment horizontal="right" wrapText="1"/>
    </xf>
    <xf numFmtId="0" fontId="21" fillId="0" borderId="0" xfId="0" applyFont="1" applyAlignment="1">
      <alignment wrapText="1"/>
    </xf>
    <xf numFmtId="3" fontId="21" fillId="0" borderId="0" xfId="0" applyNumberFormat="1" applyFont="1" applyAlignment="1">
      <alignment horizontal="right" wrapText="1"/>
    </xf>
    <xf numFmtId="166" fontId="21" fillId="0" borderId="0" xfId="0" applyNumberFormat="1" applyFont="1" applyAlignment="1">
      <alignment horizontal="right" wrapText="1"/>
    </xf>
    <xf numFmtId="0" fontId="31" fillId="0" borderId="0" xfId="0" applyFont="1" applyAlignment="1">
      <alignment wrapText="1"/>
    </xf>
    <xf numFmtId="3" fontId="31" fillId="0" borderId="0" xfId="0" applyNumberFormat="1" applyFont="1" applyAlignment="1">
      <alignment horizontal="right" wrapText="1"/>
    </xf>
    <xf numFmtId="166" fontId="31" fillId="0" borderId="0" xfId="0" applyNumberFormat="1" applyFont="1" applyAlignment="1">
      <alignment horizontal="right" wrapText="1"/>
    </xf>
    <xf numFmtId="0" fontId="31" fillId="0" borderId="12" xfId="0" applyFont="1" applyBorder="1" applyAlignment="1">
      <alignment vertical="center" wrapText="1"/>
    </xf>
    <xf numFmtId="3" fontId="31" fillId="0" borderId="12" xfId="0" applyNumberFormat="1" applyFont="1" applyBorder="1" applyAlignment="1">
      <alignment horizontal="right" vertical="center" wrapText="1"/>
    </xf>
    <xf numFmtId="166" fontId="31" fillId="0" borderId="12" xfId="0" applyNumberFormat="1" applyFont="1" applyBorder="1" applyAlignment="1">
      <alignment horizontal="right" vertical="center" wrapText="1"/>
    </xf>
    <xf numFmtId="0" fontId="39" fillId="0" borderId="0" xfId="70" applyFont="1" applyAlignment="1">
      <alignment horizontal="center"/>
    </xf>
    <xf numFmtId="188" fontId="49" fillId="0" borderId="0" xfId="126" applyNumberFormat="1" applyFont="1" applyFill="1" applyAlignment="1">
      <alignment horizontal="center"/>
    </xf>
    <xf numFmtId="0" fontId="40" fillId="0" borderId="0" xfId="70" applyFont="1"/>
    <xf numFmtId="0" fontId="40" fillId="0" borderId="0" xfId="70" applyFont="1" applyAlignment="1">
      <alignment horizontal="right" wrapText="1"/>
    </xf>
    <xf numFmtId="188" fontId="52" fillId="0" borderId="0" xfId="126" applyNumberFormat="1" applyFont="1" applyFill="1" applyAlignment="1"/>
    <xf numFmtId="0" fontId="39" fillId="0" borderId="0" xfId="70" applyFont="1" applyAlignment="1">
      <alignment vertical="center"/>
    </xf>
    <xf numFmtId="0" fontId="40" fillId="0" borderId="0" xfId="121" applyFont="1"/>
    <xf numFmtId="0" fontId="39" fillId="0" borderId="0" xfId="121" applyFont="1"/>
    <xf numFmtId="188" fontId="52" fillId="0" borderId="0" xfId="126" applyNumberFormat="1" applyFont="1" applyFill="1"/>
    <xf numFmtId="3" fontId="21" fillId="0" borderId="0" xfId="0" applyNumberFormat="1" applyFont="1" applyAlignment="1">
      <alignment horizontal="right" vertical="center"/>
    </xf>
    <xf numFmtId="3" fontId="31" fillId="0" borderId="0" xfId="0" applyNumberFormat="1" applyFont="1" applyAlignment="1"/>
    <xf numFmtId="3" fontId="21" fillId="0" borderId="0" xfId="0" applyNumberFormat="1" applyFont="1" applyAlignment="1"/>
    <xf numFmtId="0" fontId="31" fillId="0" borderId="0" xfId="0" applyFont="1" applyBorder="1" applyAlignment="1">
      <alignment wrapText="1"/>
    </xf>
    <xf numFmtId="3" fontId="31" fillId="0" borderId="0" xfId="0" applyNumberFormat="1" applyFont="1" applyBorder="1" applyAlignment="1">
      <alignment horizontal="right" wrapText="1"/>
    </xf>
    <xf numFmtId="166" fontId="31" fillId="0" borderId="0" xfId="0" applyNumberFormat="1" applyFont="1" applyBorder="1" applyAlignment="1">
      <alignment horizontal="right" wrapText="1"/>
    </xf>
    <xf numFmtId="0" fontId="31" fillId="0" borderId="11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left"/>
    </xf>
    <xf numFmtId="0" fontId="40" fillId="0" borderId="12" xfId="70" applyFont="1" applyBorder="1" applyAlignment="1">
      <alignment horizontal="center" wrapText="1"/>
    </xf>
    <xf numFmtId="0" fontId="40" fillId="0" borderId="12" xfId="70" applyFont="1" applyBorder="1" applyAlignment="1">
      <alignment horizontal="center"/>
    </xf>
    <xf numFmtId="0" fontId="31" fillId="0" borderId="11" xfId="0" applyFont="1" applyBorder="1" applyAlignment="1">
      <alignment horizontal="left"/>
    </xf>
  </cellXfs>
  <cellStyles count="133">
    <cellStyle name="=C:\WINDOWS\SYSTEM32\COMMAND.COM" xfId="1" xr:uid="{00000000-0005-0000-0000-000000000000}"/>
    <cellStyle name="•W_laroux" xfId="2" xr:uid="{00000000-0005-0000-0000-000001000000}"/>
    <cellStyle name="Äåíåæíûé [0]_PERSONAL" xfId="3" xr:uid="{00000000-0005-0000-0000-000002000000}"/>
    <cellStyle name="Äåíåæíûé_PERSONAL" xfId="4" xr:uid="{00000000-0005-0000-0000-000003000000}"/>
    <cellStyle name="ACIKLAMA" xfId="5" xr:uid="{00000000-0005-0000-0000-000004000000}"/>
    <cellStyle name="Arial [WT]" xfId="6" xr:uid="{00000000-0005-0000-0000-000005000000}"/>
    <cellStyle name="BASLIK" xfId="7" xr:uid="{00000000-0005-0000-0000-000006000000}"/>
    <cellStyle name="BASLIKl" xfId="8" xr:uid="{00000000-0005-0000-0000-000007000000}"/>
    <cellStyle name="BODY" xfId="9" xr:uid="{00000000-0005-0000-0000-000008000000}"/>
    <cellStyle name="Calc Currency (0)" xfId="10" xr:uid="{00000000-0005-0000-0000-000009000000}"/>
    <cellStyle name="Calc Currency (2)" xfId="11" xr:uid="{00000000-0005-0000-0000-00000A000000}"/>
    <cellStyle name="Calc Percent (0)" xfId="12" xr:uid="{00000000-0005-0000-0000-00000B000000}"/>
    <cellStyle name="Calc Percent (1)" xfId="13" xr:uid="{00000000-0005-0000-0000-00000C000000}"/>
    <cellStyle name="Calc Percent (2)" xfId="14" xr:uid="{00000000-0005-0000-0000-00000D000000}"/>
    <cellStyle name="Calc Units (0)" xfId="15" xr:uid="{00000000-0005-0000-0000-00000E000000}"/>
    <cellStyle name="Calc Units (1)" xfId="16" xr:uid="{00000000-0005-0000-0000-00000F000000}"/>
    <cellStyle name="Calc Units (2)" xfId="17" xr:uid="{00000000-0005-0000-0000-000010000000}"/>
    <cellStyle name="Column_Title" xfId="18" xr:uid="{00000000-0005-0000-0000-000011000000}"/>
    <cellStyle name="Comma" xfId="124" builtinId="3"/>
    <cellStyle name="Comma  - Style1" xfId="19" xr:uid="{00000000-0005-0000-0000-000013000000}"/>
    <cellStyle name="Comma  - Style2" xfId="20" xr:uid="{00000000-0005-0000-0000-000014000000}"/>
    <cellStyle name="Comma  - Style3" xfId="21" xr:uid="{00000000-0005-0000-0000-000015000000}"/>
    <cellStyle name="Comma  - Style4" xfId="22" xr:uid="{00000000-0005-0000-0000-000016000000}"/>
    <cellStyle name="Comma  - Style5" xfId="23" xr:uid="{00000000-0005-0000-0000-000017000000}"/>
    <cellStyle name="Comma  - Style6" xfId="24" xr:uid="{00000000-0005-0000-0000-000018000000}"/>
    <cellStyle name="Comma  - Style7" xfId="25" xr:uid="{00000000-0005-0000-0000-000019000000}"/>
    <cellStyle name="Comma  - Style8" xfId="26" xr:uid="{00000000-0005-0000-0000-00001A000000}"/>
    <cellStyle name="Comma [00]" xfId="27" xr:uid="{00000000-0005-0000-0000-00001B000000}"/>
    <cellStyle name="Comma 2" xfId="28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 6" xfId="120" xr:uid="{00000000-0005-0000-0000-000020000000}"/>
    <cellStyle name="Comma 7" xfId="123" xr:uid="{00000000-0005-0000-0000-000021000000}"/>
    <cellStyle name="Comma 8" xfId="126" xr:uid="{00000000-0005-0000-0000-000022000000}"/>
    <cellStyle name="Comma0 - Biçem2" xfId="32" xr:uid="{00000000-0005-0000-0000-000023000000}"/>
    <cellStyle name="Currency [00]" xfId="33" xr:uid="{00000000-0005-0000-0000-000024000000}"/>
    <cellStyle name="custom" xfId="34" xr:uid="{00000000-0005-0000-0000-000025000000}"/>
    <cellStyle name="Date" xfId="35" xr:uid="{00000000-0005-0000-0000-000026000000}"/>
    <cellStyle name="Date Short" xfId="36" xr:uid="{00000000-0005-0000-0000-000027000000}"/>
    <cellStyle name="Date_Etki" xfId="37" xr:uid="{00000000-0005-0000-0000-000028000000}"/>
    <cellStyle name="Dezimal [0]_Data_input_2-0" xfId="38" xr:uid="{00000000-0005-0000-0000-000029000000}"/>
    <cellStyle name="Dezimal_Data_input_2-0" xfId="39" xr:uid="{00000000-0005-0000-0000-00002A000000}"/>
    <cellStyle name="Enter Currency (0)" xfId="40" xr:uid="{00000000-0005-0000-0000-00002B000000}"/>
    <cellStyle name="Enter Currency (2)" xfId="41" xr:uid="{00000000-0005-0000-0000-00002C000000}"/>
    <cellStyle name="Enter Units (0)" xfId="42" xr:uid="{00000000-0005-0000-0000-00002D000000}"/>
    <cellStyle name="Enter Units (1)" xfId="43" xr:uid="{00000000-0005-0000-0000-00002E000000}"/>
    <cellStyle name="Enter Units (2)" xfId="44" xr:uid="{00000000-0005-0000-0000-00002F000000}"/>
    <cellStyle name="Ertan" xfId="45" xr:uid="{00000000-0005-0000-0000-000030000000}"/>
    <cellStyle name="FIYAT" xfId="46" xr:uid="{00000000-0005-0000-0000-000031000000}"/>
    <cellStyle name="Fixed" xfId="47" xr:uid="{00000000-0005-0000-0000-000032000000}"/>
    <cellStyle name="Grey" xfId="48" xr:uid="{00000000-0005-0000-0000-000033000000}"/>
    <cellStyle name="GRUP" xfId="49" xr:uid="{00000000-0005-0000-0000-000034000000}"/>
    <cellStyle name="HEADER" xfId="50" xr:uid="{00000000-0005-0000-0000-000035000000}"/>
    <cellStyle name="Header1" xfId="51" xr:uid="{00000000-0005-0000-0000-000036000000}"/>
    <cellStyle name="HEADER2" xfId="52" xr:uid="{00000000-0005-0000-0000-000037000000}"/>
    <cellStyle name="HEADING1" xfId="53" xr:uid="{00000000-0005-0000-0000-000038000000}"/>
    <cellStyle name="HEADING2" xfId="54" xr:uid="{00000000-0005-0000-0000-000039000000}"/>
    <cellStyle name="Input [yellow]" xfId="55" xr:uid="{00000000-0005-0000-0000-00003A000000}"/>
    <cellStyle name="Îáû÷íûé_PERSONAL" xfId="56" xr:uid="{00000000-0005-0000-0000-00003B000000}"/>
    <cellStyle name="Link Currency (0)" xfId="57" xr:uid="{00000000-0005-0000-0000-00003C000000}"/>
    <cellStyle name="Link Currency (2)" xfId="58" xr:uid="{00000000-0005-0000-0000-00003D000000}"/>
    <cellStyle name="Link Units (0)" xfId="59" xr:uid="{00000000-0005-0000-0000-00003E000000}"/>
    <cellStyle name="Link Units (1)" xfId="60" xr:uid="{00000000-0005-0000-0000-00003F000000}"/>
    <cellStyle name="Link Units (2)" xfId="61" xr:uid="{00000000-0005-0000-0000-000040000000}"/>
    <cellStyle name="MAINHEADER" xfId="62" xr:uid="{00000000-0005-0000-0000-000041000000}"/>
    <cellStyle name="MARKA" xfId="63" xr:uid="{00000000-0005-0000-0000-000042000000}"/>
    <cellStyle name="Milliers [0]_!!!GO" xfId="64" xr:uid="{00000000-0005-0000-0000-000043000000}"/>
    <cellStyle name="Milliers_!!!GO" xfId="65" xr:uid="{00000000-0005-0000-0000-000044000000}"/>
    <cellStyle name="MODEL" xfId="66" xr:uid="{00000000-0005-0000-0000-000045000000}"/>
    <cellStyle name="Monétaire [0]_!!!GO" xfId="67" xr:uid="{00000000-0005-0000-0000-000046000000}"/>
    <cellStyle name="Monétaire_!!!GO" xfId="68" xr:uid="{00000000-0005-0000-0000-000047000000}"/>
    <cellStyle name="Normal" xfId="0" builtinId="0"/>
    <cellStyle name="Normal - Style1" xfId="69" xr:uid="{00000000-0005-0000-0000-000049000000}"/>
    <cellStyle name="Normal 18" xfId="125" xr:uid="{00000000-0005-0000-0000-00004A000000}"/>
    <cellStyle name="Normal 2" xfId="70" xr:uid="{00000000-0005-0000-0000-00004B000000}"/>
    <cellStyle name="Normal 2 2" xfId="121" xr:uid="{00000000-0005-0000-0000-00004C000000}"/>
    <cellStyle name="Normal 2 3" xfId="127" xr:uid="{00000000-0005-0000-0000-00004D000000}"/>
    <cellStyle name="Normal 2 4" xfId="130" xr:uid="{00000000-0005-0000-0000-00004E000000}"/>
    <cellStyle name="Normal 2 5" xfId="131" xr:uid="{00000000-0005-0000-0000-00004F000000}"/>
    <cellStyle name="Normal 3" xfId="71" xr:uid="{00000000-0005-0000-0000-000050000000}"/>
    <cellStyle name="Normal 4" xfId="72" xr:uid="{00000000-0005-0000-0000-000051000000}"/>
    <cellStyle name="Normal 5" xfId="73" xr:uid="{00000000-0005-0000-0000-000052000000}"/>
    <cellStyle name="Normal 6" xfId="119" xr:uid="{00000000-0005-0000-0000-000053000000}"/>
    <cellStyle name="Normal 7" xfId="122" xr:uid="{00000000-0005-0000-0000-000054000000}"/>
    <cellStyle name="Normal 7 2" xfId="128" xr:uid="{00000000-0005-0000-0000-000055000000}"/>
    <cellStyle name="Normal 7 3" xfId="129" xr:uid="{00000000-0005-0000-0000-000056000000}"/>
    <cellStyle name="Normal 7 4" xfId="132" xr:uid="{00000000-0005-0000-0000-000057000000}"/>
    <cellStyle name="Normale_PRICES" xfId="74" xr:uid="{00000000-0005-0000-0000-000058000000}"/>
    <cellStyle name="Œ…‹æØ‚è [0.00]_laroux" xfId="75" xr:uid="{00000000-0005-0000-0000-000059000000}"/>
    <cellStyle name="Œ…‹æØ‚è_laroux" xfId="76" xr:uid="{00000000-0005-0000-0000-00005A000000}"/>
    <cellStyle name="Ôèíàíñîâûé [0]_PERSONAL" xfId="77" xr:uid="{00000000-0005-0000-0000-00005B000000}"/>
    <cellStyle name="Ôèíàíñîâûé_PERSONAL" xfId="78" xr:uid="{00000000-0005-0000-0000-00005C000000}"/>
    <cellStyle name="Output Amounts" xfId="79" xr:uid="{00000000-0005-0000-0000-00005D000000}"/>
    <cellStyle name="Output Column Headings" xfId="80" xr:uid="{00000000-0005-0000-0000-00005E000000}"/>
    <cellStyle name="Output Line Items" xfId="81" xr:uid="{00000000-0005-0000-0000-00005F000000}"/>
    <cellStyle name="Output Report Heading" xfId="82" xr:uid="{00000000-0005-0000-0000-000060000000}"/>
    <cellStyle name="Output Report Title" xfId="83" xr:uid="{00000000-0005-0000-0000-000061000000}"/>
    <cellStyle name="ParaBirimi [0]_ICMAL" xfId="84" xr:uid="{00000000-0005-0000-0000-000062000000}"/>
    <cellStyle name="ParaBirimi_ICMAL" xfId="85" xr:uid="{00000000-0005-0000-0000-000063000000}"/>
    <cellStyle name="Percen - Biçem1" xfId="86" xr:uid="{00000000-0005-0000-0000-000064000000}"/>
    <cellStyle name="Percent [0]" xfId="87" xr:uid="{00000000-0005-0000-0000-000065000000}"/>
    <cellStyle name="Percent [00]" xfId="88" xr:uid="{00000000-0005-0000-0000-000066000000}"/>
    <cellStyle name="Percent [2]" xfId="89" xr:uid="{00000000-0005-0000-0000-000067000000}"/>
    <cellStyle name="PrePop Currency (0)" xfId="90" xr:uid="{00000000-0005-0000-0000-000068000000}"/>
    <cellStyle name="PrePop Currency (2)" xfId="91" xr:uid="{00000000-0005-0000-0000-000069000000}"/>
    <cellStyle name="PrePop Units (0)" xfId="92" xr:uid="{00000000-0005-0000-0000-00006A000000}"/>
    <cellStyle name="PrePop Units (1)" xfId="93" xr:uid="{00000000-0005-0000-0000-00006B000000}"/>
    <cellStyle name="PrePop Units (2)" xfId="94" xr:uid="{00000000-0005-0000-0000-00006C000000}"/>
    <cellStyle name="PSChar" xfId="95" xr:uid="{00000000-0005-0000-0000-00006D000000}"/>
    <cellStyle name="PSDate" xfId="96" xr:uid="{00000000-0005-0000-0000-00006E000000}"/>
    <cellStyle name="PSDec" xfId="97" xr:uid="{00000000-0005-0000-0000-00006F000000}"/>
    <cellStyle name="PSHeading" xfId="98" xr:uid="{00000000-0005-0000-0000-000070000000}"/>
    <cellStyle name="PSInt" xfId="99" xr:uid="{00000000-0005-0000-0000-000071000000}"/>
    <cellStyle name="PSSpacer" xfId="100" xr:uid="{00000000-0005-0000-0000-000072000000}"/>
    <cellStyle name="SAPError" xfId="101" xr:uid="{00000000-0005-0000-0000-000073000000}"/>
    <cellStyle name="SAPKey" xfId="102" xr:uid="{00000000-0005-0000-0000-000074000000}"/>
    <cellStyle name="SAPLocked" xfId="103" xr:uid="{00000000-0005-0000-0000-000075000000}"/>
    <cellStyle name="SAPOutput" xfId="104" xr:uid="{00000000-0005-0000-0000-000076000000}"/>
    <cellStyle name="SAPSpace" xfId="105" xr:uid="{00000000-0005-0000-0000-000077000000}"/>
    <cellStyle name="SAPText" xfId="106" xr:uid="{00000000-0005-0000-0000-000078000000}"/>
    <cellStyle name="SAPUnLocked" xfId="107" xr:uid="{00000000-0005-0000-0000-000079000000}"/>
    <cellStyle name="SPOl" xfId="108" xr:uid="{00000000-0005-0000-0000-00007A000000}"/>
    <cellStyle name="STANDARD" xfId="109" xr:uid="{00000000-0005-0000-0000-00007B000000}"/>
    <cellStyle name="Text Indent A" xfId="110" xr:uid="{00000000-0005-0000-0000-00007C000000}"/>
    <cellStyle name="Text Indent B" xfId="111" xr:uid="{00000000-0005-0000-0000-00007D000000}"/>
    <cellStyle name="Text Indent C" xfId="112" xr:uid="{00000000-0005-0000-0000-00007E000000}"/>
    <cellStyle name="Total" xfId="113" builtinId="25" customBuiltin="1"/>
    <cellStyle name="URUNKODU" xfId="114" xr:uid="{00000000-0005-0000-0000-000080000000}"/>
    <cellStyle name="Virgül [0]_DIGGEL" xfId="115" xr:uid="{00000000-0005-0000-0000-000081000000}"/>
    <cellStyle name="Virgül_DIGGEL" xfId="116" xr:uid="{00000000-0005-0000-0000-000082000000}"/>
    <cellStyle name="Währung [0]_Data_input_2-0" xfId="117" xr:uid="{00000000-0005-0000-0000-000083000000}"/>
    <cellStyle name="Währung_Data_input_2-0" xfId="118" xr:uid="{00000000-0005-0000-0000-00008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7B7CF"/>
      <rgbColor rgb="00FFFFCC"/>
      <rgbColor rgb="00EAFFBF"/>
      <rgbColor rgb="00F4DAFE"/>
      <rgbColor rgb="00FFABAB"/>
      <rgbColor rgb="00D4C2FC"/>
      <rgbColor rgb="00CCCCFF"/>
      <rgbColor rgb="00000080"/>
      <rgbColor rgb="00FF99C2"/>
      <rgbColor rgb="00FFFF00"/>
      <rgbColor rgb="00CCFF66"/>
      <rgbColor rgb="00E396FE"/>
      <rgbColor rgb="00FFD699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%20March%202022%20Financial%20Statemen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22%20SPK%20MART/RAPOR%20DOSYALARI/CASH%20FLOW_2022%20M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22%20SPK%20MART/RAPOR%20DOSYALARI/MAR_22_SP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21%20SPK%20ARALIK%20-%20KGK/RAPOR%20DOSYALARI-KGK/DEC_21_SPK%20v2-KG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21%20SPK%20MART/RAPOR%20DOSYALARI/MAR_21_SP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19%20SPK%20ARALIK/Finansal%20Sonu&#231;%20Duyurusu/Mali%20Tablolar/31%20Aral&#305;k%202019%20Mali%20Tablola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22%20SPK%20MART/RAPOR%20DOSYALARI/KAPSAMLI%20GEL&#304;R%20MAR_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21%20SPK%20MART/RAPOR%20DOSYALARI/KAPSAMLI%20GEL&#304;R%20MAR_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21%20SPK%20MART/Finansal%20Sonu&#231;%20Duyurusu/Mali%20Tablolar/31%20Mart%202021%20Mali%20Tablola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22%20SPK%20MART/RAPOR%20DOSYALARI/OZSERMAYE%20HAREKET%20TABLOSU_2022_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Profit or Loss"/>
      <sheetName val="Comprehensive Income Statement"/>
      <sheetName val="Changes In Equity"/>
      <sheetName val="Statement of Cash Flow"/>
      <sheetName val="Sheet1"/>
    </sheetNames>
    <sheetDataSet>
      <sheetData sheetId="0">
        <row r="5">
          <cell r="C5">
            <v>37503027</v>
          </cell>
          <cell r="D5">
            <v>32813852</v>
          </cell>
        </row>
        <row r="20">
          <cell r="C20">
            <v>12530786</v>
          </cell>
          <cell r="D20">
            <v>9979001</v>
          </cell>
        </row>
        <row r="33">
          <cell r="C33">
            <v>50033813</v>
          </cell>
          <cell r="D33">
            <v>42792853</v>
          </cell>
        </row>
      </sheetData>
      <sheetData sheetId="1">
        <row r="5">
          <cell r="C5">
            <v>26227573</v>
          </cell>
          <cell r="D5">
            <v>20782144</v>
          </cell>
        </row>
        <row r="25">
          <cell r="C25">
            <v>15511188</v>
          </cell>
          <cell r="D25">
            <v>11862171</v>
          </cell>
        </row>
        <row r="37">
          <cell r="C37">
            <v>8295052</v>
          </cell>
          <cell r="D37">
            <v>10148538</v>
          </cell>
        </row>
        <row r="51">
          <cell r="C51">
            <v>50033813</v>
          </cell>
          <cell r="D51">
            <v>42792853</v>
          </cell>
        </row>
      </sheetData>
      <sheetData sheetId="2">
        <row r="9">
          <cell r="C9">
            <v>3719114</v>
          </cell>
          <cell r="D9">
            <v>2068073</v>
          </cell>
        </row>
        <row r="17">
          <cell r="C17">
            <v>3122782</v>
          </cell>
          <cell r="D17">
            <v>1720656</v>
          </cell>
        </row>
        <row r="24">
          <cell r="C24">
            <v>3110157</v>
          </cell>
          <cell r="D24">
            <v>1723120</v>
          </cell>
        </row>
        <row r="29">
          <cell r="C29">
            <v>2285221</v>
          </cell>
          <cell r="D29">
            <v>1817179</v>
          </cell>
        </row>
        <row r="35">
          <cell r="C35">
            <v>2801779</v>
          </cell>
          <cell r="D35">
            <v>1819374</v>
          </cell>
        </row>
        <row r="37">
          <cell r="C37" t="str">
            <v>7,98 Kr</v>
          </cell>
          <cell r="D37" t="str">
            <v>5,18 Kr</v>
          </cell>
        </row>
      </sheetData>
      <sheetData sheetId="3">
        <row r="5">
          <cell r="C5">
            <v>2801779</v>
          </cell>
          <cell r="D5">
            <v>1819374</v>
          </cell>
        </row>
        <row r="23">
          <cell r="C23">
            <v>-93435</v>
          </cell>
          <cell r="D23">
            <v>-293313</v>
          </cell>
        </row>
        <row r="25">
          <cell r="C25">
            <v>2708344</v>
          </cell>
          <cell r="D25">
            <v>1526061</v>
          </cell>
        </row>
      </sheetData>
      <sheetData sheetId="4">
        <row r="4">
          <cell r="L4">
            <v>7043902</v>
          </cell>
        </row>
        <row r="8">
          <cell r="L8">
            <v>6775102</v>
          </cell>
        </row>
        <row r="10">
          <cell r="L10">
            <v>1819374</v>
          </cell>
        </row>
        <row r="11">
          <cell r="L11">
            <v>-293313</v>
          </cell>
        </row>
        <row r="12">
          <cell r="L12">
            <v>1526061</v>
          </cell>
        </row>
        <row r="13">
          <cell r="L13">
            <v>0</v>
          </cell>
        </row>
        <row r="14">
          <cell r="L14">
            <v>-2252842</v>
          </cell>
        </row>
        <row r="15">
          <cell r="L15">
            <v>6048321</v>
          </cell>
        </row>
        <row r="17">
          <cell r="L17">
            <v>10148538</v>
          </cell>
        </row>
        <row r="23">
          <cell r="L23">
            <v>2801779</v>
          </cell>
        </row>
        <row r="24">
          <cell r="L24">
            <v>-93435</v>
          </cell>
        </row>
        <row r="25">
          <cell r="L25">
            <v>2708344</v>
          </cell>
        </row>
        <row r="26">
          <cell r="L26">
            <v>0</v>
          </cell>
        </row>
        <row r="27">
          <cell r="L27">
            <v>-4561830</v>
          </cell>
        </row>
        <row r="28">
          <cell r="L28">
            <v>8295052</v>
          </cell>
        </row>
      </sheetData>
      <sheetData sheetId="5">
        <row r="5">
          <cell r="C5">
            <v>3961918</v>
          </cell>
          <cell r="D5">
            <v>1338394</v>
          </cell>
        </row>
        <row r="6">
          <cell r="C6">
            <v>2801779</v>
          </cell>
          <cell r="D6">
            <v>1819374</v>
          </cell>
        </row>
        <row r="7">
          <cell r="C7">
            <v>2110827</v>
          </cell>
          <cell r="D7">
            <v>503857</v>
          </cell>
        </row>
        <row r="8">
          <cell r="C8">
            <v>294279</v>
          </cell>
          <cell r="D8">
            <v>252357</v>
          </cell>
        </row>
        <row r="9">
          <cell r="C9">
            <v>16924</v>
          </cell>
          <cell r="D9">
            <v>-3683</v>
          </cell>
        </row>
        <row r="10">
          <cell r="C10">
            <v>4404</v>
          </cell>
          <cell r="D10">
            <v>-84720</v>
          </cell>
        </row>
        <row r="11">
          <cell r="C11">
            <v>-6108</v>
          </cell>
          <cell r="D11">
            <v>13544</v>
          </cell>
        </row>
        <row r="12">
          <cell r="C12">
            <v>201117</v>
          </cell>
          <cell r="D12">
            <v>66589</v>
          </cell>
        </row>
        <row r="13">
          <cell r="C13">
            <v>-32370</v>
          </cell>
          <cell r="D13">
            <v>-54279</v>
          </cell>
        </row>
        <row r="14">
          <cell r="C14">
            <v>-2929</v>
          </cell>
          <cell r="D14">
            <v>-2343</v>
          </cell>
        </row>
        <row r="15">
          <cell r="C15">
            <v>-251563</v>
          </cell>
          <cell r="D15">
            <v>-300672</v>
          </cell>
        </row>
        <row r="16">
          <cell r="C16">
            <v>114793</v>
          </cell>
          <cell r="D16">
            <v>59788</v>
          </cell>
        </row>
        <row r="17">
          <cell r="C17">
            <v>-516558</v>
          </cell>
          <cell r="D17">
            <v>-2195</v>
          </cell>
        </row>
        <row r="18">
          <cell r="C18">
            <v>-112933</v>
          </cell>
          <cell r="D18">
            <v>-95066</v>
          </cell>
        </row>
        <row r="19">
          <cell r="C19">
            <v>229256</v>
          </cell>
          <cell r="D19">
            <v>177084</v>
          </cell>
        </row>
        <row r="20">
          <cell r="C20">
            <v>15554</v>
          </cell>
          <cell r="D20">
            <v>-121</v>
          </cell>
        </row>
        <row r="21">
          <cell r="C21">
            <v>2156961</v>
          </cell>
          <cell r="D21">
            <v>477574</v>
          </cell>
        </row>
        <row r="24">
          <cell r="C24">
            <v>-637294</v>
          </cell>
          <cell r="D24">
            <v>-778036</v>
          </cell>
        </row>
        <row r="26">
          <cell r="C26">
            <v>306039</v>
          </cell>
          <cell r="D26">
            <v>-207100</v>
          </cell>
        </row>
        <row r="27">
          <cell r="C27">
            <v>-3781480</v>
          </cell>
          <cell r="D27">
            <v>-903822</v>
          </cell>
        </row>
        <row r="28">
          <cell r="C28">
            <v>-35948</v>
          </cell>
          <cell r="D28">
            <v>35994</v>
          </cell>
        </row>
        <row r="29">
          <cell r="C29">
            <v>2822806</v>
          </cell>
          <cell r="D29">
            <v>109018</v>
          </cell>
        </row>
        <row r="30">
          <cell r="C30">
            <v>-210420</v>
          </cell>
          <cell r="D30">
            <v>53635</v>
          </cell>
        </row>
        <row r="31">
          <cell r="C31">
            <v>261709</v>
          </cell>
          <cell r="D31">
            <v>134239</v>
          </cell>
        </row>
        <row r="33">
          <cell r="C33">
            <v>4275312</v>
          </cell>
          <cell r="D33">
            <v>1545195</v>
          </cell>
        </row>
        <row r="35">
          <cell r="C35">
            <v>-236836</v>
          </cell>
          <cell r="D35">
            <v>-188844</v>
          </cell>
        </row>
        <row r="36">
          <cell r="C36">
            <v>111460</v>
          </cell>
          <cell r="D36">
            <v>86744</v>
          </cell>
        </row>
        <row r="37">
          <cell r="C37">
            <v>-10912</v>
          </cell>
          <cell r="D37">
            <v>-5462</v>
          </cell>
        </row>
        <row r="38">
          <cell r="C38">
            <v>-124923</v>
          </cell>
          <cell r="D38">
            <v>-47386</v>
          </cell>
        </row>
        <row r="39">
          <cell r="C39">
            <v>-52183</v>
          </cell>
          <cell r="D39">
            <v>-51853</v>
          </cell>
        </row>
        <row r="41">
          <cell r="C41">
            <v>-2256608</v>
          </cell>
          <cell r="D41">
            <v>-327493</v>
          </cell>
        </row>
        <row r="43">
          <cell r="C43">
            <v>1338</v>
          </cell>
          <cell r="D43">
            <v>5794</v>
          </cell>
        </row>
        <row r="44">
          <cell r="C44">
            <v>-453408</v>
          </cell>
          <cell r="D44">
            <v>-167176</v>
          </cell>
        </row>
        <row r="45">
          <cell r="C45">
            <v>-354712</v>
          </cell>
          <cell r="D45">
            <v>-97299</v>
          </cell>
        </row>
        <row r="46">
          <cell r="C46">
            <v>-1452130</v>
          </cell>
          <cell r="D46">
            <v>-71155</v>
          </cell>
        </row>
        <row r="47">
          <cell r="C47">
            <v>2929</v>
          </cell>
          <cell r="D47">
            <v>2343</v>
          </cell>
        </row>
        <row r="50">
          <cell r="C50">
            <v>-642016</v>
          </cell>
          <cell r="D50">
            <v>107402</v>
          </cell>
        </row>
        <row r="52">
          <cell r="C52">
            <v>7114313</v>
          </cell>
          <cell r="D52">
            <v>2382360</v>
          </cell>
        </row>
        <row r="53">
          <cell r="C53">
            <v>-3444709</v>
          </cell>
          <cell r="D53">
            <v>-260035</v>
          </cell>
        </row>
        <row r="54">
          <cell r="C54">
            <v>-4561830</v>
          </cell>
          <cell r="D54">
            <v>-2252842</v>
          </cell>
        </row>
        <row r="55">
          <cell r="C55">
            <v>-45265</v>
          </cell>
          <cell r="D55">
            <v>-36911</v>
          </cell>
        </row>
        <row r="56">
          <cell r="C56">
            <v>313790</v>
          </cell>
          <cell r="D56">
            <v>286573</v>
          </cell>
        </row>
        <row r="57">
          <cell r="C57">
            <v>-18315</v>
          </cell>
          <cell r="D57">
            <v>-11743</v>
          </cell>
        </row>
        <row r="59">
          <cell r="C59">
            <v>1063294</v>
          </cell>
          <cell r="D59">
            <v>1118303</v>
          </cell>
        </row>
        <row r="61">
          <cell r="C61">
            <v>14106240</v>
          </cell>
          <cell r="D61">
            <v>8073629</v>
          </cell>
        </row>
        <row r="63">
          <cell r="C63">
            <v>15169534</v>
          </cell>
          <cell r="D63">
            <v>9191932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'a uygun"/>
      <sheetName val="Cash Flow"/>
      <sheetName val="Krediler"/>
      <sheetName val="Faiz-Kur Farkı"/>
    </sheetNames>
    <sheetDataSet>
      <sheetData sheetId="0">
        <row r="10">
          <cell r="G10">
            <v>294279</v>
          </cell>
          <cell r="H10">
            <v>252357</v>
          </cell>
        </row>
        <row r="11">
          <cell r="G11">
            <v>16924</v>
          </cell>
          <cell r="H11">
            <v>-3683</v>
          </cell>
        </row>
        <row r="12">
          <cell r="G12">
            <v>4404</v>
          </cell>
          <cell r="H12">
            <v>-84720</v>
          </cell>
        </row>
        <row r="13">
          <cell r="G13">
            <v>-6108</v>
          </cell>
          <cell r="H13">
            <v>13544</v>
          </cell>
        </row>
        <row r="14">
          <cell r="G14">
            <v>201117</v>
          </cell>
          <cell r="H14">
            <v>66589</v>
          </cell>
        </row>
        <row r="15">
          <cell r="G15">
            <v>-32370</v>
          </cell>
          <cell r="H15">
            <v>-54279</v>
          </cell>
        </row>
        <row r="16">
          <cell r="G16">
            <v>-2929</v>
          </cell>
          <cell r="H16">
            <v>-2343</v>
          </cell>
        </row>
        <row r="17">
          <cell r="G17">
            <v>-251563</v>
          </cell>
          <cell r="H17">
            <v>-300672</v>
          </cell>
        </row>
        <row r="18">
          <cell r="G18">
            <v>114793</v>
          </cell>
          <cell r="H18">
            <v>59788</v>
          </cell>
        </row>
        <row r="19">
          <cell r="G19">
            <v>-516558</v>
          </cell>
          <cell r="H19">
            <v>-2195</v>
          </cell>
        </row>
        <row r="20">
          <cell r="G20">
            <v>-112933</v>
          </cell>
          <cell r="H20">
            <v>-95066</v>
          </cell>
        </row>
        <row r="21">
          <cell r="G21">
            <v>229256</v>
          </cell>
          <cell r="H21">
            <v>177084</v>
          </cell>
        </row>
        <row r="22">
          <cell r="G22">
            <v>15554</v>
          </cell>
          <cell r="H22">
            <v>-121</v>
          </cell>
        </row>
        <row r="23">
          <cell r="G23">
            <v>2156961</v>
          </cell>
          <cell r="H23">
            <v>477574</v>
          </cell>
        </row>
        <row r="24">
          <cell r="G24">
            <v>0</v>
          </cell>
          <cell r="H24">
            <v>0</v>
          </cell>
        </row>
        <row r="27">
          <cell r="G27">
            <v>306039</v>
          </cell>
          <cell r="H27">
            <v>-207100</v>
          </cell>
        </row>
        <row r="28">
          <cell r="G28">
            <v>-3781480</v>
          </cell>
          <cell r="H28">
            <v>-903822</v>
          </cell>
        </row>
        <row r="29">
          <cell r="G29">
            <v>-35948</v>
          </cell>
          <cell r="H29">
            <v>35994</v>
          </cell>
        </row>
        <row r="30">
          <cell r="G30">
            <v>2822806</v>
          </cell>
          <cell r="H30">
            <v>109018</v>
          </cell>
        </row>
        <row r="31">
          <cell r="G31">
            <v>-210420</v>
          </cell>
          <cell r="H31">
            <v>53635</v>
          </cell>
        </row>
        <row r="32">
          <cell r="G32">
            <v>261709</v>
          </cell>
          <cell r="H32">
            <v>134239</v>
          </cell>
        </row>
        <row r="36">
          <cell r="G36">
            <v>-236836</v>
          </cell>
          <cell r="H36">
            <v>-188844</v>
          </cell>
        </row>
        <row r="37">
          <cell r="G37">
            <v>111460</v>
          </cell>
          <cell r="H37">
            <v>86744</v>
          </cell>
        </row>
        <row r="38">
          <cell r="G38">
            <v>-10912</v>
          </cell>
          <cell r="H38">
            <v>-5462</v>
          </cell>
        </row>
        <row r="39">
          <cell r="G39">
            <v>-124923</v>
          </cell>
          <cell r="H39">
            <v>-47386</v>
          </cell>
        </row>
        <row r="40">
          <cell r="G40">
            <v>-52183</v>
          </cell>
          <cell r="H40">
            <v>-51853</v>
          </cell>
        </row>
        <row r="44">
          <cell r="G44">
            <v>1338</v>
          </cell>
          <cell r="H44">
            <v>5794</v>
          </cell>
        </row>
        <row r="45">
          <cell r="G45">
            <v>-453408</v>
          </cell>
          <cell r="H45">
            <v>-167176</v>
          </cell>
        </row>
        <row r="46">
          <cell r="G46">
            <v>-354712</v>
          </cell>
          <cell r="H46">
            <v>-97299</v>
          </cell>
        </row>
        <row r="47">
          <cell r="G47">
            <v>-1452130</v>
          </cell>
          <cell r="H47">
            <v>-71155</v>
          </cell>
        </row>
        <row r="48">
          <cell r="G48">
            <v>2929</v>
          </cell>
          <cell r="H48">
            <v>2343</v>
          </cell>
        </row>
        <row r="49">
          <cell r="G49">
            <v>-625</v>
          </cell>
          <cell r="H49">
            <v>0</v>
          </cell>
        </row>
        <row r="52">
          <cell r="G52">
            <v>7114313</v>
          </cell>
          <cell r="H52">
            <v>2382360</v>
          </cell>
        </row>
        <row r="53">
          <cell r="G53">
            <v>-3444709</v>
          </cell>
          <cell r="H53">
            <v>-260035</v>
          </cell>
        </row>
        <row r="54">
          <cell r="G54">
            <v>-4561830</v>
          </cell>
          <cell r="H54">
            <v>-2252842</v>
          </cell>
        </row>
        <row r="55">
          <cell r="G55">
            <v>-45265</v>
          </cell>
          <cell r="H55">
            <v>-36911</v>
          </cell>
        </row>
        <row r="56">
          <cell r="G56">
            <v>313790</v>
          </cell>
          <cell r="H56">
            <v>286573</v>
          </cell>
        </row>
        <row r="57">
          <cell r="G57">
            <v>-18315</v>
          </cell>
          <cell r="H57">
            <v>-11743</v>
          </cell>
        </row>
        <row r="60">
          <cell r="G60">
            <v>14106240</v>
          </cell>
          <cell r="H60">
            <v>8073629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SRK WORD Karşılaştırma"/>
      <sheetName val="instructions"/>
      <sheetName val="FORMSRK WORD PRINT"/>
      <sheetName val="Gelir Tablosu"/>
      <sheetName val="FORMSRK WORD"/>
      <sheetName val="FORMSRK (2)"/>
      <sheetName val="FORMSRK"/>
      <sheetName val="ums"/>
      <sheetName val="kanuni"/>
      <sheetName val="İştirak"/>
      <sheetName val="0184 mar"/>
      <sheetName val="swap"/>
      <sheetName val="0374 diğer"/>
      <sheetName val="0373 diğer"/>
      <sheetName val="restated yeni"/>
      <sheetName val="DTA Hesabın Kırılımı"/>
      <sheetName val="Ertelenen Vergi Walk"/>
    </sheetNames>
    <sheetDataSet>
      <sheetData sheetId="0"/>
      <sheetData sheetId="1"/>
      <sheetData sheetId="2"/>
      <sheetData sheetId="3">
        <row r="9">
          <cell r="D9">
            <v>27876425</v>
          </cell>
        </row>
        <row r="10">
          <cell r="D10">
            <v>-24157311</v>
          </cell>
        </row>
        <row r="14">
          <cell r="D14">
            <v>-480099</v>
          </cell>
        </row>
        <row r="15">
          <cell r="D15">
            <v>-285627</v>
          </cell>
        </row>
        <row r="16">
          <cell r="D16">
            <v>-276715</v>
          </cell>
        </row>
        <row r="17">
          <cell r="D17">
            <v>808270</v>
          </cell>
        </row>
        <row r="18">
          <cell r="D18">
            <v>-362161</v>
          </cell>
        </row>
        <row r="22">
          <cell r="D22">
            <v>3601</v>
          </cell>
        </row>
        <row r="23">
          <cell r="D23">
            <v>-16226</v>
          </cell>
        </row>
        <row r="24">
          <cell r="D24">
            <v>0</v>
          </cell>
        </row>
        <row r="28">
          <cell r="D28">
            <v>1527538</v>
          </cell>
        </row>
        <row r="29">
          <cell r="D29">
            <v>-2352474</v>
          </cell>
        </row>
        <row r="34">
          <cell r="D34">
            <v>-32280.230334550855</v>
          </cell>
        </row>
        <row r="35">
          <cell r="D35">
            <v>548838.23033455084</v>
          </cell>
        </row>
      </sheetData>
      <sheetData sheetId="4">
        <row r="13">
          <cell r="C13">
            <v>15174998</v>
          </cell>
        </row>
        <row r="15">
          <cell r="C15">
            <v>7307290</v>
          </cell>
        </row>
        <row r="16">
          <cell r="C16">
            <v>3804491</v>
          </cell>
        </row>
        <row r="18">
          <cell r="C18">
            <v>14925</v>
          </cell>
        </row>
        <row r="19">
          <cell r="C19">
            <v>9033862</v>
          </cell>
        </row>
        <row r="20">
          <cell r="C20">
            <v>342284</v>
          </cell>
        </row>
        <row r="21">
          <cell r="C21">
            <v>1818379</v>
          </cell>
        </row>
        <row r="22">
          <cell r="C22">
            <v>6798</v>
          </cell>
        </row>
        <row r="24">
          <cell r="C24">
            <v>58833</v>
          </cell>
        </row>
        <row r="26">
          <cell r="C26">
            <v>34087</v>
          </cell>
        </row>
        <row r="27">
          <cell r="C27">
            <v>60050</v>
          </cell>
        </row>
        <row r="28">
          <cell r="C28">
            <v>5359485</v>
          </cell>
        </row>
        <row r="29">
          <cell r="C29">
            <v>1783258</v>
          </cell>
        </row>
        <row r="30">
          <cell r="C30">
            <v>2871283</v>
          </cell>
        </row>
        <row r="31">
          <cell r="C31">
            <v>2272083</v>
          </cell>
        </row>
        <row r="33">
          <cell r="C33">
            <v>13584</v>
          </cell>
        </row>
        <row r="34">
          <cell r="C34">
            <v>78123</v>
          </cell>
        </row>
        <row r="46">
          <cell r="C46">
            <v>47567</v>
          </cell>
        </row>
        <row r="48">
          <cell r="C48">
            <v>7082354</v>
          </cell>
        </row>
        <row r="50">
          <cell r="C50">
            <v>3582594</v>
          </cell>
        </row>
        <row r="52">
          <cell r="C52">
            <v>3296920</v>
          </cell>
        </row>
        <row r="53">
          <cell r="C53">
            <v>10903081</v>
          </cell>
        </row>
        <row r="55">
          <cell r="C55">
            <v>0</v>
          </cell>
        </row>
        <row r="56">
          <cell r="C56">
            <v>490262</v>
          </cell>
        </row>
        <row r="57">
          <cell r="C57">
            <v>73948</v>
          </cell>
        </row>
        <row r="58">
          <cell r="C58">
            <v>403001</v>
          </cell>
        </row>
        <row r="60">
          <cell r="C60">
            <v>347846</v>
          </cell>
        </row>
        <row r="61">
          <cell r="C61">
            <v>0</v>
          </cell>
        </row>
        <row r="65">
          <cell r="C65">
            <v>43064</v>
          </cell>
        </row>
        <row r="67">
          <cell r="C67">
            <v>14311046</v>
          </cell>
        </row>
        <row r="70">
          <cell r="C70">
            <v>617642</v>
          </cell>
        </row>
        <row r="71">
          <cell r="C71">
            <v>440894</v>
          </cell>
        </row>
        <row r="73">
          <cell r="C73">
            <v>84413</v>
          </cell>
        </row>
        <row r="74">
          <cell r="C74">
            <v>14129</v>
          </cell>
        </row>
        <row r="75">
          <cell r="C75">
            <v>0</v>
          </cell>
        </row>
        <row r="80">
          <cell r="C80">
            <v>350910</v>
          </cell>
        </row>
        <row r="81">
          <cell r="C81">
            <v>27920</v>
          </cell>
        </row>
        <row r="82">
          <cell r="C82">
            <v>8</v>
          </cell>
        </row>
        <row r="84">
          <cell r="C84">
            <v>56119</v>
          </cell>
        </row>
        <row r="85">
          <cell r="C85">
            <v>-3307147</v>
          </cell>
        </row>
        <row r="87">
          <cell r="C87">
            <v>-112874</v>
          </cell>
        </row>
        <row r="88">
          <cell r="C88">
            <v>1220744</v>
          </cell>
        </row>
        <row r="89">
          <cell r="C89">
            <v>7257593</v>
          </cell>
        </row>
        <row r="90">
          <cell r="C90">
            <v>2801779</v>
          </cell>
        </row>
      </sheetData>
      <sheetData sheetId="5">
        <row r="42">
          <cell r="C42">
            <v>8295051.9997200007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SRK WORD Karşılaştırma"/>
      <sheetName val="instructions"/>
      <sheetName val="FORMSRK WORD PRINT"/>
      <sheetName val="Gelir Tablosu"/>
      <sheetName val="FORMSRK WORD"/>
      <sheetName val="FORMSRK (2)"/>
      <sheetName val="FORMSRK"/>
      <sheetName val="ums"/>
      <sheetName val="kanuni"/>
      <sheetName val="İştirak"/>
      <sheetName val="0184 mar"/>
      <sheetName val="swap"/>
      <sheetName val="0374 diğer"/>
      <sheetName val="0373 diğer"/>
      <sheetName val="restated yeni"/>
      <sheetName val="DTA Hesabın Kırılımı"/>
      <sheetName val="Ertelenen Vergi Walk"/>
    </sheetNames>
    <sheetDataSet>
      <sheetData sheetId="0"/>
      <sheetData sheetId="1"/>
      <sheetData sheetId="2"/>
      <sheetData sheetId="3"/>
      <sheetData sheetId="4">
        <row r="13">
          <cell r="C13">
            <v>14173931</v>
          </cell>
        </row>
        <row r="15">
          <cell r="C15">
            <v>7914177</v>
          </cell>
        </row>
        <row r="16">
          <cell r="C16">
            <v>3492571</v>
          </cell>
        </row>
        <row r="18">
          <cell r="C18">
            <v>820</v>
          </cell>
        </row>
        <row r="19">
          <cell r="C19">
            <v>5269306</v>
          </cell>
        </row>
        <row r="20">
          <cell r="C20">
            <v>303696</v>
          </cell>
        </row>
        <row r="21">
          <cell r="C21">
            <v>1659351</v>
          </cell>
        </row>
        <row r="24">
          <cell r="C24">
            <v>68767</v>
          </cell>
        </row>
        <row r="26">
          <cell r="C26">
            <v>37579</v>
          </cell>
        </row>
        <row r="27">
          <cell r="C27">
            <v>49913</v>
          </cell>
        </row>
        <row r="28">
          <cell r="C28">
            <v>5149083</v>
          </cell>
        </row>
        <row r="29">
          <cell r="C29">
            <v>1486777</v>
          </cell>
        </row>
        <row r="30">
          <cell r="C30">
            <v>1421793</v>
          </cell>
        </row>
        <row r="31">
          <cell r="C31">
            <v>1715971</v>
          </cell>
        </row>
        <row r="33">
          <cell r="C33">
            <v>12959</v>
          </cell>
        </row>
        <row r="34">
          <cell r="C34">
            <v>36159</v>
          </cell>
        </row>
        <row r="46">
          <cell r="C46">
            <v>50140</v>
          </cell>
        </row>
        <row r="48">
          <cell r="C48">
            <v>4473375</v>
          </cell>
        </row>
        <row r="50">
          <cell r="C50">
            <v>3733404</v>
          </cell>
        </row>
        <row r="52">
          <cell r="C52">
            <v>2106450</v>
          </cell>
        </row>
        <row r="53">
          <cell r="C53">
            <v>9272218</v>
          </cell>
        </row>
        <row r="55">
          <cell r="C55">
            <v>38246</v>
          </cell>
        </row>
        <row r="56">
          <cell r="C56">
            <v>220755</v>
          </cell>
        </row>
        <row r="57">
          <cell r="C57">
            <v>64730</v>
          </cell>
        </row>
        <row r="58">
          <cell r="C58">
            <v>390161</v>
          </cell>
        </row>
        <row r="60">
          <cell r="C60">
            <v>419560</v>
          </cell>
        </row>
        <row r="61">
          <cell r="C61">
            <v>13105</v>
          </cell>
        </row>
        <row r="65">
          <cell r="C65">
            <v>49903</v>
          </cell>
        </row>
        <row r="67">
          <cell r="C67">
            <v>10749405</v>
          </cell>
        </row>
        <row r="70">
          <cell r="C70">
            <v>568497</v>
          </cell>
        </row>
        <row r="71">
          <cell r="C71">
            <v>416018</v>
          </cell>
        </row>
        <row r="73">
          <cell r="C73">
            <v>63183</v>
          </cell>
        </row>
        <row r="74">
          <cell r="C74">
            <v>14129</v>
          </cell>
        </row>
        <row r="75">
          <cell r="C75">
            <v>1036</v>
          </cell>
        </row>
        <row r="80">
          <cell r="C80">
            <v>350910</v>
          </cell>
        </row>
        <row r="81">
          <cell r="C81">
            <v>27920</v>
          </cell>
        </row>
        <row r="82">
          <cell r="C82">
            <v>8</v>
          </cell>
        </row>
        <row r="84">
          <cell r="C84">
            <v>46489</v>
          </cell>
        </row>
        <row r="85">
          <cell r="C85">
            <v>-3191233</v>
          </cell>
        </row>
        <row r="87">
          <cell r="C87">
            <v>-125723</v>
          </cell>
        </row>
        <row r="88">
          <cell r="C88">
            <v>766316</v>
          </cell>
        </row>
        <row r="89">
          <cell r="C89">
            <v>3472846</v>
          </cell>
        </row>
        <row r="90">
          <cell r="C90">
            <v>8801005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SRK WORD Karşılaştırma"/>
      <sheetName val="instructions"/>
      <sheetName val="FORMSRK WORD PRINT"/>
      <sheetName val="Gelir Tablosu"/>
      <sheetName val="FORMSRK WORD"/>
      <sheetName val="FORMSRK (2)"/>
      <sheetName val="FORMSRK"/>
      <sheetName val="ums"/>
      <sheetName val="kanuni"/>
      <sheetName val="İştirak"/>
      <sheetName val="0184 mar"/>
      <sheetName val="swap"/>
      <sheetName val="0374 diğer"/>
      <sheetName val="0373 diğer"/>
      <sheetName val="restated yeni"/>
      <sheetName val="DTA Hesabın Kırılımı"/>
      <sheetName val="Ertelenen Vergi Walk"/>
    </sheetNames>
    <sheetDataSet>
      <sheetData sheetId="0"/>
      <sheetData sheetId="1"/>
      <sheetData sheetId="2"/>
      <sheetData sheetId="3">
        <row r="9">
          <cell r="D9">
            <v>16254142</v>
          </cell>
        </row>
        <row r="10">
          <cell r="D10">
            <v>-14186069</v>
          </cell>
        </row>
        <row r="14">
          <cell r="D14">
            <v>-209224</v>
          </cell>
        </row>
        <row r="15">
          <cell r="D15">
            <v>-170047</v>
          </cell>
        </row>
        <row r="16">
          <cell r="D16">
            <v>-129519</v>
          </cell>
        </row>
        <row r="17">
          <cell r="D17">
            <v>381260</v>
          </cell>
        </row>
        <row r="18">
          <cell r="D18">
            <v>-219887</v>
          </cell>
        </row>
        <row r="22">
          <cell r="D22">
            <v>2464</v>
          </cell>
        </row>
        <row r="23">
          <cell r="D23">
            <v>0</v>
          </cell>
        </row>
        <row r="24">
          <cell r="D24">
            <v>0</v>
          </cell>
        </row>
        <row r="28">
          <cell r="D28">
            <v>770574</v>
          </cell>
        </row>
        <row r="29">
          <cell r="D29">
            <v>-676515</v>
          </cell>
        </row>
        <row r="34">
          <cell r="D34">
            <v>-12900.599064557609</v>
          </cell>
        </row>
        <row r="35">
          <cell r="D35">
            <v>15095.599064557609</v>
          </cell>
        </row>
      </sheetData>
      <sheetData sheetId="4">
        <row r="13">
          <cell r="C13">
            <v>9256475</v>
          </cell>
        </row>
      </sheetData>
      <sheetData sheetId="5">
        <row r="42">
          <cell r="C42">
            <v>6048320.8917200007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lıklar"/>
      <sheetName val="Kaynaklar"/>
      <sheetName val="Gelir Tablosu"/>
      <sheetName val="Kapsamlı Gelir Tablosu"/>
      <sheetName val="Özkaynak Değişim Tablosu"/>
      <sheetName val="Nakit Akım Tablosu"/>
    </sheetNames>
    <sheetDataSet>
      <sheetData sheetId="0"/>
      <sheetData sheetId="1"/>
      <sheetData sheetId="2">
        <row r="2">
          <cell r="C2" t="str">
            <v>Cari dönem 
bağımsız denetimden 
geçmiş</v>
          </cell>
          <cell r="E2"/>
          <cell r="F2"/>
        </row>
        <row r="3">
          <cell r="E3"/>
          <cell r="F3"/>
        </row>
        <row r="34">
          <cell r="E34"/>
          <cell r="F34"/>
        </row>
      </sheetData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APSAMLI GELİR MAR_22"/>
    </sheetNames>
    <sheetDataSet>
      <sheetData sheetId="0">
        <row r="34">
          <cell r="F34">
            <v>2801779</v>
          </cell>
        </row>
        <row r="39">
          <cell r="F39">
            <v>16061</v>
          </cell>
        </row>
        <row r="40">
          <cell r="F40">
            <v>-3212</v>
          </cell>
        </row>
        <row r="43">
          <cell r="F43">
            <v>10137</v>
          </cell>
        </row>
        <row r="44">
          <cell r="F44">
            <v>-507</v>
          </cell>
        </row>
        <row r="46">
          <cell r="F46">
            <v>-126906</v>
          </cell>
        </row>
        <row r="47">
          <cell r="F47">
            <v>10992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APSAMLI GELİR MAR_21"/>
    </sheetNames>
    <sheetDataSet>
      <sheetData sheetId="0">
        <row r="34">
          <cell r="F34">
            <v>1819374</v>
          </cell>
        </row>
        <row r="39">
          <cell r="F39">
            <v>4061</v>
          </cell>
        </row>
        <row r="40">
          <cell r="F40">
            <v>-812</v>
          </cell>
        </row>
        <row r="43">
          <cell r="F43">
            <v>6257</v>
          </cell>
        </row>
        <row r="44">
          <cell r="F44">
            <v>-313</v>
          </cell>
        </row>
        <row r="46">
          <cell r="F46">
            <v>-375104</v>
          </cell>
        </row>
        <row r="47">
          <cell r="F47">
            <v>72598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lıklar"/>
      <sheetName val="Kaynaklar"/>
      <sheetName val="Gelir Tablosu"/>
      <sheetName val="Kapsamlı Gelir Tablosu"/>
      <sheetName val="Özkaynak Değişim Tablosu"/>
      <sheetName val="Nakit Akım Tablos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3">
          <cell r="B13">
            <v>350910</v>
          </cell>
          <cell r="C13">
            <v>27920</v>
          </cell>
          <cell r="D13">
            <v>8</v>
          </cell>
          <cell r="E13">
            <v>41600</v>
          </cell>
          <cell r="F13">
            <v>-18359</v>
          </cell>
          <cell r="H13">
            <v>-1431512</v>
          </cell>
          <cell r="I13">
            <v>410493</v>
          </cell>
          <cell r="J13">
            <v>3467929</v>
          </cell>
          <cell r="K13">
            <v>4194913</v>
          </cell>
          <cell r="L13">
            <v>7043902</v>
          </cell>
        </row>
        <row r="15">
          <cell r="J15">
            <v>-268800</v>
          </cell>
          <cell r="L15">
            <v>-268800</v>
          </cell>
        </row>
      </sheetData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Özs. Hareket Tab"/>
      <sheetName val="Sheet1"/>
      <sheetName val="Temettü Maddeleri"/>
    </sheetNames>
    <sheetDataSet>
      <sheetData sheetId="0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1819374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5944</v>
          </cell>
          <cell r="G10">
            <v>-302506</v>
          </cell>
          <cell r="H10">
            <v>3249</v>
          </cell>
          <cell r="I10">
            <v>0</v>
          </cell>
          <cell r="J10">
            <v>0</v>
          </cell>
          <cell r="K10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223530</v>
          </cell>
          <cell r="J14">
            <v>3971383</v>
          </cell>
          <cell r="K14">
            <v>-4194913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-2252842</v>
          </cell>
          <cell r="K15">
            <v>0</v>
          </cell>
        </row>
        <row r="19">
          <cell r="C19">
            <v>350910</v>
          </cell>
          <cell r="D19">
            <v>27920</v>
          </cell>
          <cell r="E19">
            <v>8</v>
          </cell>
          <cell r="F19">
            <v>46489</v>
          </cell>
          <cell r="G19">
            <v>-3191233</v>
          </cell>
          <cell r="H19">
            <v>-125723</v>
          </cell>
          <cell r="I19">
            <v>766316</v>
          </cell>
          <cell r="J19">
            <v>3472846</v>
          </cell>
          <cell r="K19">
            <v>8801005</v>
          </cell>
        </row>
        <row r="20">
          <cell r="J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2801779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9630</v>
          </cell>
          <cell r="G22">
            <v>-115914</v>
          </cell>
          <cell r="H22">
            <v>12849</v>
          </cell>
          <cell r="I22">
            <v>0</v>
          </cell>
          <cell r="J22">
            <v>0</v>
          </cell>
          <cell r="K22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454428</v>
          </cell>
          <cell r="J26">
            <v>8346577</v>
          </cell>
          <cell r="K26">
            <v>-8801005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-4561830</v>
          </cell>
          <cell r="K27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35"/>
  <sheetViews>
    <sheetView showGridLines="0" view="pageBreakPreview" zoomScaleNormal="100" zoomScaleSheetLayoutView="100" workbookViewId="0">
      <selection activeCell="C33" sqref="C33"/>
    </sheetView>
  </sheetViews>
  <sheetFormatPr defaultColWidth="9.140625" defaultRowHeight="12"/>
  <cols>
    <col min="1" max="1" width="50" style="4" customWidth="1"/>
    <col min="2" max="2" width="11" style="4" customWidth="1"/>
    <col min="3" max="3" width="21.42578125" style="4" customWidth="1"/>
    <col min="4" max="4" width="20.140625" style="4" customWidth="1"/>
    <col min="5" max="6" width="12.42578125" style="143" bestFit="1" customWidth="1"/>
    <col min="7" max="7" width="5.42578125" style="4" bestFit="1" customWidth="1"/>
    <col min="8" max="8" width="32.42578125" style="4" bestFit="1" customWidth="1"/>
    <col min="9" max="9" width="2.7109375" style="4" bestFit="1" customWidth="1"/>
    <col min="10" max="10" width="14" style="4" bestFit="1" customWidth="1"/>
    <col min="11" max="11" width="12.42578125" style="4" bestFit="1" customWidth="1"/>
    <col min="12" max="16384" width="9.140625" style="4"/>
  </cols>
  <sheetData>
    <row r="1" spans="1:15" ht="23.45" customHeight="1">
      <c r="A1" s="233" t="s">
        <v>159</v>
      </c>
      <c r="B1" s="233"/>
      <c r="C1" s="233"/>
      <c r="D1" s="233"/>
    </row>
    <row r="2" spans="1:15" ht="39" customHeight="1">
      <c r="A2" s="73"/>
      <c r="B2" s="147"/>
      <c r="C2" s="148" t="s">
        <v>160</v>
      </c>
      <c r="D2" s="148" t="s">
        <v>144</v>
      </c>
    </row>
    <row r="3" spans="1:15">
      <c r="A3" s="149" t="s">
        <v>123</v>
      </c>
      <c r="B3" s="150" t="s">
        <v>59</v>
      </c>
      <c r="C3" s="151">
        <v>44651</v>
      </c>
      <c r="D3" s="151">
        <v>44561</v>
      </c>
    </row>
    <row r="4" spans="1:15" ht="26.25" customHeight="1">
      <c r="A4" s="74" t="s">
        <v>6</v>
      </c>
      <c r="B4" s="156"/>
      <c r="C4" s="157"/>
      <c r="D4" s="157"/>
      <c r="E4" s="143" t="s">
        <v>137</v>
      </c>
      <c r="F4" s="143" t="s">
        <v>137</v>
      </c>
      <c r="G4" s="137"/>
      <c r="H4" s="138"/>
      <c r="I4" s="137"/>
      <c r="J4" s="137"/>
      <c r="K4" s="137"/>
      <c r="L4" s="137"/>
    </row>
    <row r="5" spans="1:15" ht="21.75" customHeight="1">
      <c r="A5" s="75" t="s">
        <v>1</v>
      </c>
      <c r="B5" s="76"/>
      <c r="C5" s="77">
        <f>SUM(C7:C18)</f>
        <v>37503027</v>
      </c>
      <c r="D5" s="77">
        <f>SUM(D7:D18)</f>
        <v>32813852</v>
      </c>
      <c r="E5" s="143">
        <f>+C5-[1]Assets!C5</f>
        <v>0</v>
      </c>
      <c r="F5" s="143">
        <f>+D5-[1]Assets!D5</f>
        <v>0</v>
      </c>
      <c r="G5" s="137"/>
      <c r="H5" s="31"/>
      <c r="I5"/>
      <c r="J5" s="32"/>
      <c r="K5" s="32"/>
      <c r="L5"/>
    </row>
    <row r="6" spans="1:15" ht="12.75">
      <c r="A6" s="78"/>
      <c r="B6" s="79"/>
      <c r="C6" s="80"/>
      <c r="D6" s="1"/>
      <c r="G6" s="137"/>
      <c r="H6" s="31"/>
      <c r="I6"/>
      <c r="J6"/>
      <c r="K6"/>
      <c r="L6"/>
      <c r="O6" s="3"/>
    </row>
    <row r="7" spans="1:15" ht="15" customHeight="1">
      <c r="A7" s="78" t="s">
        <v>24</v>
      </c>
      <c r="B7" s="79">
        <v>4</v>
      </c>
      <c r="C7" s="1">
        <f>+'[2]FORMSRK WORD'!$C$13</f>
        <v>15174998</v>
      </c>
      <c r="D7" s="1">
        <f>+'[3]FORMSRK WORD'!$C$13</f>
        <v>14173931</v>
      </c>
      <c r="G7" s="137"/>
      <c r="H7" s="20"/>
      <c r="I7" s="20"/>
      <c r="J7" s="21"/>
      <c r="K7" s="21"/>
      <c r="L7"/>
      <c r="M7" s="3"/>
      <c r="N7" s="3"/>
      <c r="O7" s="3"/>
    </row>
    <row r="8" spans="1:15" ht="15" customHeight="1">
      <c r="A8" s="78" t="s">
        <v>7</v>
      </c>
      <c r="B8" s="79"/>
      <c r="C8" s="1"/>
      <c r="D8" s="79"/>
      <c r="G8" s="137"/>
      <c r="H8" s="20"/>
      <c r="I8"/>
      <c r="J8"/>
      <c r="K8"/>
      <c r="L8"/>
      <c r="M8" s="3"/>
      <c r="N8" s="3"/>
      <c r="O8" s="3"/>
    </row>
    <row r="9" spans="1:15" ht="15" customHeight="1">
      <c r="A9" s="78" t="s">
        <v>25</v>
      </c>
      <c r="B9" s="79">
        <v>26</v>
      </c>
      <c r="C9" s="1">
        <f>+'[2]FORMSRK WORD'!$C$15</f>
        <v>7307290</v>
      </c>
      <c r="D9" s="1">
        <f>+'[3]FORMSRK WORD'!$C$15</f>
        <v>7914177</v>
      </c>
      <c r="G9" s="137"/>
      <c r="H9" s="20"/>
      <c r="I9" s="20"/>
      <c r="J9" s="21"/>
      <c r="K9" s="21"/>
      <c r="L9"/>
      <c r="M9" s="3"/>
      <c r="N9" s="3"/>
      <c r="O9" s="3"/>
    </row>
    <row r="10" spans="1:15" ht="15" customHeight="1">
      <c r="A10" s="78" t="s">
        <v>38</v>
      </c>
      <c r="B10" s="79">
        <v>7</v>
      </c>
      <c r="C10" s="1">
        <f>+'[2]FORMSRK WORD'!$C$16</f>
        <v>3804491</v>
      </c>
      <c r="D10" s="1">
        <f>+'[3]FORMSRK WORD'!$C$16</f>
        <v>3492571</v>
      </c>
      <c r="G10" s="137"/>
      <c r="H10" s="20"/>
      <c r="I10" s="20"/>
      <c r="J10" s="21"/>
      <c r="K10" s="21"/>
      <c r="L10"/>
      <c r="M10" s="3"/>
      <c r="N10" s="3"/>
      <c r="O10" s="3"/>
    </row>
    <row r="11" spans="1:15" ht="15" customHeight="1">
      <c r="A11" s="78" t="s">
        <v>8</v>
      </c>
      <c r="B11" s="79"/>
      <c r="C11" s="1"/>
      <c r="D11" s="79"/>
      <c r="G11" s="137"/>
      <c r="H11" s="20"/>
      <c r="I11"/>
      <c r="J11"/>
      <c r="K11"/>
      <c r="L11"/>
      <c r="M11" s="3"/>
      <c r="N11" s="3"/>
      <c r="O11" s="3"/>
    </row>
    <row r="12" spans="1:15" ht="15" customHeight="1">
      <c r="A12" s="78" t="s">
        <v>60</v>
      </c>
      <c r="B12" s="79">
        <v>8</v>
      </c>
      <c r="C12" s="1">
        <f>+'[2]FORMSRK WORD'!$C$18</f>
        <v>14925</v>
      </c>
      <c r="D12" s="1">
        <f>+'[3]FORMSRK WORD'!$C$18</f>
        <v>820</v>
      </c>
      <c r="G12" s="137"/>
      <c r="H12" s="20"/>
      <c r="I12" s="20"/>
      <c r="J12" s="20"/>
      <c r="K12" s="21"/>
      <c r="L12"/>
      <c r="M12" s="3"/>
      <c r="N12" s="3"/>
      <c r="O12" s="3"/>
    </row>
    <row r="13" spans="1:15" ht="15" customHeight="1">
      <c r="A13" s="78" t="s">
        <v>9</v>
      </c>
      <c r="B13" s="79">
        <v>9</v>
      </c>
      <c r="C13" s="1">
        <f>+'[2]FORMSRK WORD'!$C$19</f>
        <v>9033862</v>
      </c>
      <c r="D13" s="1">
        <f>+'[3]FORMSRK WORD'!$C$19</f>
        <v>5269306</v>
      </c>
      <c r="G13" s="137"/>
      <c r="H13" s="20"/>
      <c r="I13" s="20"/>
      <c r="J13" s="21"/>
      <c r="K13" s="21"/>
      <c r="L13"/>
      <c r="M13" s="3"/>
      <c r="N13" s="3"/>
      <c r="O13" s="3"/>
    </row>
    <row r="14" spans="1:15" ht="15" customHeight="1">
      <c r="A14" s="78" t="s">
        <v>39</v>
      </c>
      <c r="B14" s="79">
        <v>12</v>
      </c>
      <c r="C14" s="1">
        <f>+'[2]FORMSRK WORD'!$C$20</f>
        <v>342284</v>
      </c>
      <c r="D14" s="1">
        <f>+'[3]FORMSRK WORD'!$C$20</f>
        <v>303696</v>
      </c>
      <c r="G14" s="137"/>
      <c r="H14" s="20"/>
      <c r="I14" s="20"/>
      <c r="J14" s="21"/>
      <c r="K14" s="21"/>
      <c r="L14"/>
      <c r="M14" s="3"/>
      <c r="N14" s="3"/>
      <c r="O14" s="3"/>
    </row>
    <row r="15" spans="1:15" ht="12.75">
      <c r="A15" s="78" t="s">
        <v>0</v>
      </c>
      <c r="B15" s="79">
        <v>16</v>
      </c>
      <c r="C15" s="1">
        <f>+'[2]FORMSRK WORD'!$C$21</f>
        <v>1818379</v>
      </c>
      <c r="D15" s="1">
        <f>+'[3]FORMSRK WORD'!$C$21</f>
        <v>1659351</v>
      </c>
      <c r="G15" s="137"/>
      <c r="H15" s="20"/>
      <c r="I15" s="20"/>
      <c r="J15" s="21"/>
      <c r="K15" s="21"/>
      <c r="M15" s="3"/>
      <c r="N15" s="3"/>
      <c r="O15" s="3"/>
    </row>
    <row r="16" spans="1:15" ht="12.75" hidden="1">
      <c r="A16" s="4" t="s">
        <v>74</v>
      </c>
      <c r="B16" s="4">
        <v>24</v>
      </c>
      <c r="C16" s="1" t="s">
        <v>122</v>
      </c>
      <c r="D16" s="1" t="s">
        <v>122</v>
      </c>
      <c r="G16" s="137"/>
      <c r="H16" s="20"/>
      <c r="I16"/>
      <c r="J16"/>
      <c r="K16"/>
      <c r="L16"/>
      <c r="M16" s="3"/>
      <c r="N16" s="3"/>
      <c r="O16" s="3"/>
    </row>
    <row r="17" spans="1:15" ht="12.75">
      <c r="A17" s="4" t="s">
        <v>74</v>
      </c>
      <c r="B17" s="4">
        <v>24</v>
      </c>
      <c r="C17" s="1">
        <f>+'[2]FORMSRK WORD'!$C$22</f>
        <v>6798</v>
      </c>
      <c r="D17" s="1" t="s">
        <v>122</v>
      </c>
      <c r="G17" s="137"/>
      <c r="H17" s="31"/>
      <c r="I17"/>
      <c r="J17" s="32"/>
      <c r="K17" s="32"/>
      <c r="L17"/>
      <c r="M17" s="3"/>
      <c r="N17" s="3"/>
      <c r="O17" s="3"/>
    </row>
    <row r="18" spans="1:15" ht="12.75" hidden="1">
      <c r="A18" s="4" t="s">
        <v>128</v>
      </c>
      <c r="B18" s="4">
        <v>28</v>
      </c>
      <c r="C18" s="158" t="s">
        <v>122</v>
      </c>
      <c r="D18" s="1" t="s">
        <v>122</v>
      </c>
      <c r="G18" s="137"/>
      <c r="H18" s="20"/>
      <c r="I18"/>
      <c r="J18"/>
      <c r="K18"/>
      <c r="L18"/>
      <c r="M18" s="3"/>
      <c r="N18" s="3"/>
      <c r="O18" s="3"/>
    </row>
    <row r="19" spans="1:15" ht="12.75">
      <c r="A19" s="81"/>
      <c r="B19" s="140"/>
      <c r="C19" s="38"/>
      <c r="D19" s="39"/>
      <c r="E19" s="143" t="s">
        <v>137</v>
      </c>
      <c r="F19" s="143" t="s">
        <v>137</v>
      </c>
      <c r="G19" s="137"/>
      <c r="L19"/>
      <c r="M19" s="3"/>
      <c r="N19" s="3"/>
      <c r="O19" s="3"/>
    </row>
    <row r="20" spans="1:15" ht="21.75" customHeight="1">
      <c r="A20" s="75" t="s">
        <v>2</v>
      </c>
      <c r="B20" s="76"/>
      <c r="C20" s="77">
        <f>SUM(C22:C31)</f>
        <v>12530786</v>
      </c>
      <c r="D20" s="77">
        <f>SUM(D22:D31)</f>
        <v>9979001</v>
      </c>
      <c r="E20" s="143">
        <f>+C20-[1]Assets!C20</f>
        <v>0</v>
      </c>
      <c r="F20" s="143">
        <f>+D20-[1]Assets!D20</f>
        <v>0</v>
      </c>
      <c r="G20" s="137"/>
      <c r="L20"/>
      <c r="M20" s="3"/>
      <c r="N20" s="3"/>
      <c r="O20" s="3"/>
    </row>
    <row r="21" spans="1:15" ht="15" customHeight="1">
      <c r="A21" s="78"/>
      <c r="B21" s="79"/>
      <c r="C21" s="40"/>
      <c r="D21" s="41"/>
      <c r="G21" s="137"/>
      <c r="L21"/>
      <c r="M21" s="3"/>
      <c r="N21" s="3"/>
      <c r="O21" s="3"/>
    </row>
    <row r="22" spans="1:15" ht="15" customHeight="1">
      <c r="A22" s="78" t="s">
        <v>10</v>
      </c>
      <c r="B22" s="4">
        <v>5</v>
      </c>
      <c r="C22" s="1">
        <f>+'[2]FORMSRK WORD'!$C$27</f>
        <v>60050</v>
      </c>
      <c r="D22" s="1">
        <f>+'[3]FORMSRK WORD'!$C$27</f>
        <v>49913</v>
      </c>
      <c r="G22" s="137"/>
      <c r="H22" s="20"/>
      <c r="I22" s="20"/>
      <c r="J22" s="21"/>
      <c r="K22" s="21"/>
      <c r="L22"/>
      <c r="M22" s="3"/>
      <c r="N22" s="3"/>
      <c r="O22" s="3"/>
    </row>
    <row r="23" spans="1:15" ht="15" customHeight="1">
      <c r="A23" s="78" t="s">
        <v>7</v>
      </c>
      <c r="C23" s="1"/>
      <c r="G23" s="137"/>
      <c r="H23" s="20"/>
      <c r="I23"/>
      <c r="J23"/>
      <c r="K23"/>
      <c r="L23"/>
      <c r="M23" s="3"/>
      <c r="N23" s="3"/>
      <c r="O23" s="3"/>
    </row>
    <row r="24" spans="1:15" ht="15" customHeight="1">
      <c r="A24" s="78" t="s">
        <v>38</v>
      </c>
      <c r="B24" s="4">
        <v>7</v>
      </c>
      <c r="C24" s="1">
        <f>+'[2]FORMSRK WORD'!$C$26</f>
        <v>34087</v>
      </c>
      <c r="D24" s="1">
        <f>+'[3]FORMSRK WORD'!$C$26</f>
        <v>37579</v>
      </c>
      <c r="G24" s="137"/>
      <c r="H24" s="20"/>
      <c r="I24" s="20"/>
      <c r="J24" s="21"/>
      <c r="K24" s="21"/>
      <c r="L24"/>
      <c r="M24" s="3"/>
      <c r="N24" s="3"/>
      <c r="O24" s="3"/>
    </row>
    <row r="25" spans="1:15" ht="15" customHeight="1">
      <c r="A25" s="78" t="s">
        <v>11</v>
      </c>
      <c r="B25" s="4">
        <v>10</v>
      </c>
      <c r="C25" s="1">
        <f>+'[2]FORMSRK WORD'!$C$28</f>
        <v>5359485</v>
      </c>
      <c r="D25" s="1">
        <f>+'[3]FORMSRK WORD'!$C$28</f>
        <v>5149083</v>
      </c>
      <c r="G25" s="137"/>
      <c r="H25" s="20"/>
      <c r="I25" s="20"/>
      <c r="J25" s="21"/>
      <c r="K25" s="21"/>
      <c r="L25"/>
      <c r="M25" s="3"/>
      <c r="N25" s="3"/>
      <c r="O25" s="3"/>
    </row>
    <row r="26" spans="1:15" ht="15" customHeight="1">
      <c r="A26" s="78" t="s">
        <v>26</v>
      </c>
      <c r="B26" s="4">
        <v>11</v>
      </c>
      <c r="C26" s="1">
        <f>+'[2]FORMSRK WORD'!$C$29</f>
        <v>1783258</v>
      </c>
      <c r="D26" s="1">
        <f>+'[3]FORMSRK WORD'!$C$29</f>
        <v>1486777</v>
      </c>
      <c r="G26" s="137"/>
      <c r="H26" s="20"/>
      <c r="I26" s="20"/>
      <c r="J26" s="21"/>
      <c r="K26" s="21"/>
      <c r="M26" s="3"/>
      <c r="N26" s="3"/>
      <c r="O26" s="3"/>
    </row>
    <row r="27" spans="1:15" ht="15" customHeight="1">
      <c r="A27" s="78" t="s">
        <v>151</v>
      </c>
      <c r="B27" s="79">
        <v>32</v>
      </c>
      <c r="C27" s="1">
        <f>+'[2]FORMSRK WORD'!$C$24</f>
        <v>58833</v>
      </c>
      <c r="D27" s="1">
        <f>+'[3]FORMSRK WORD'!$C$24</f>
        <v>68767</v>
      </c>
      <c r="G27" s="137"/>
      <c r="H27" s="20"/>
      <c r="I27" s="20"/>
      <c r="J27" s="21"/>
      <c r="K27" s="21"/>
      <c r="M27" s="3"/>
      <c r="N27" s="3"/>
      <c r="O27" s="3"/>
    </row>
    <row r="28" spans="1:15" ht="15" customHeight="1">
      <c r="A28" s="78" t="s">
        <v>39</v>
      </c>
      <c r="B28" s="4">
        <v>12</v>
      </c>
      <c r="C28" s="1">
        <f>+'[2]FORMSRK WORD'!$C$30</f>
        <v>2871283</v>
      </c>
      <c r="D28" s="1">
        <f>+'[3]FORMSRK WORD'!$C$30</f>
        <v>1421793</v>
      </c>
      <c r="G28" s="137"/>
      <c r="H28" s="20"/>
      <c r="I28" s="20"/>
      <c r="J28" s="21"/>
      <c r="K28" s="21"/>
      <c r="M28" s="3"/>
      <c r="N28" s="3"/>
      <c r="O28" s="3"/>
    </row>
    <row r="29" spans="1:15" ht="15" customHeight="1">
      <c r="A29" s="78" t="s">
        <v>70</v>
      </c>
      <c r="B29" s="4">
        <v>24</v>
      </c>
      <c r="C29" s="1">
        <f>+'[2]FORMSRK WORD'!$C$31</f>
        <v>2272083</v>
      </c>
      <c r="D29" s="1">
        <f>+'[3]FORMSRK WORD'!$C$31</f>
        <v>1715971</v>
      </c>
      <c r="G29" s="137"/>
      <c r="H29" s="20"/>
      <c r="I29" s="20"/>
      <c r="J29" s="21"/>
      <c r="K29" s="21"/>
      <c r="L29"/>
      <c r="M29" s="3"/>
      <c r="N29" s="3"/>
      <c r="O29" s="3"/>
    </row>
    <row r="30" spans="1:15" ht="12.75">
      <c r="A30" s="78" t="s">
        <v>157</v>
      </c>
      <c r="B30" s="4">
        <v>34</v>
      </c>
      <c r="C30" s="1">
        <f>+'[2]FORMSRK WORD'!$C$33</f>
        <v>13584</v>
      </c>
      <c r="D30" s="1">
        <f>+'[3]FORMSRK WORD'!$C$33</f>
        <v>12959</v>
      </c>
      <c r="G30" s="137"/>
      <c r="H30" s="20"/>
      <c r="I30" s="20"/>
      <c r="J30" s="21"/>
      <c r="K30" s="21"/>
      <c r="L30"/>
      <c r="M30" s="3"/>
      <c r="N30" s="3"/>
      <c r="O30" s="3"/>
    </row>
    <row r="31" spans="1:15" ht="15" customHeight="1">
      <c r="A31" s="78" t="s">
        <v>128</v>
      </c>
      <c r="B31" s="4">
        <v>28</v>
      </c>
      <c r="C31" s="1">
        <f>+'[2]FORMSRK WORD'!$C$34</f>
        <v>78123</v>
      </c>
      <c r="D31" s="1">
        <f>+'[3]FORMSRK WORD'!$C$34</f>
        <v>36159</v>
      </c>
      <c r="G31" s="137"/>
      <c r="H31" s="20"/>
      <c r="I31" s="20"/>
      <c r="J31" s="21"/>
      <c r="K31" s="20"/>
      <c r="L31" s="139"/>
      <c r="M31" s="3"/>
      <c r="N31" s="3"/>
      <c r="O31" s="3"/>
    </row>
    <row r="32" spans="1:15" ht="12.75">
      <c r="A32" s="81"/>
      <c r="B32" s="82"/>
      <c r="C32" s="83"/>
      <c r="D32" s="84"/>
      <c r="E32" s="143" t="s">
        <v>137</v>
      </c>
      <c r="F32" s="143" t="s">
        <v>137</v>
      </c>
      <c r="G32" s="137"/>
      <c r="H32" s="20"/>
      <c r="I32"/>
      <c r="J32"/>
      <c r="K32"/>
      <c r="L32" s="137"/>
      <c r="M32" s="3"/>
      <c r="N32" s="3"/>
      <c r="O32" s="3"/>
    </row>
    <row r="33" spans="1:15" ht="22.5" customHeight="1" thickBot="1">
      <c r="A33" s="85" t="s">
        <v>12</v>
      </c>
      <c r="B33" s="86"/>
      <c r="C33" s="87">
        <f>+C5+C20</f>
        <v>50033813</v>
      </c>
      <c r="D33" s="87">
        <f>+D5+D20</f>
        <v>42792853</v>
      </c>
      <c r="E33" s="143">
        <f>+C33-[1]Assets!C33</f>
        <v>0</v>
      </c>
      <c r="F33" s="143">
        <f>+D33-[1]Assets!D33</f>
        <v>0</v>
      </c>
      <c r="G33" s="137"/>
      <c r="H33" s="31"/>
      <c r="I33"/>
      <c r="J33" s="32"/>
      <c r="K33" s="32"/>
      <c r="L33" s="137"/>
      <c r="M33" s="3"/>
      <c r="N33" s="3"/>
      <c r="O33" s="3"/>
    </row>
    <row r="34" spans="1:15" ht="12.75" thickTop="1">
      <c r="C34" s="3"/>
    </row>
    <row r="35" spans="1:15">
      <c r="C35" s="3"/>
    </row>
  </sheetData>
  <mergeCells count="1">
    <mergeCell ref="A1:D1"/>
  </mergeCells>
  <pageMargins left="0.7" right="0.7" top="0.75" bottom="0.75" header="0.3" footer="0.3"/>
  <pageSetup paperSize="9" scale="89" fitToHeight="0" orientation="portrait" r:id="rId1"/>
  <headerFooter>
    <oddFooter>&amp;R&amp;1#&amp;"Calibri"&amp;10&amp;K008000Herkese Açık-Public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H53"/>
  <sheetViews>
    <sheetView showGridLines="0" view="pageBreakPreview" topLeftCell="A16" zoomScaleNormal="90" zoomScaleSheetLayoutView="100" workbookViewId="0">
      <selection activeCell="C28" sqref="C28"/>
    </sheetView>
  </sheetViews>
  <sheetFormatPr defaultRowHeight="12"/>
  <cols>
    <col min="1" max="1" width="50" style="146" customWidth="1"/>
    <col min="2" max="2" width="11" style="155" customWidth="1"/>
    <col min="3" max="3" width="21" style="155" customWidth="1"/>
    <col min="4" max="4" width="20.42578125" style="155" customWidth="1"/>
    <col min="5" max="5" width="11.42578125" style="143" bestFit="1" customWidth="1"/>
    <col min="6" max="6" width="11.7109375" style="143" bestFit="1" customWidth="1"/>
    <col min="7" max="7" width="13" style="146" customWidth="1"/>
    <col min="8" max="235" width="9.140625" style="146"/>
    <col min="236" max="236" width="35.85546875" style="146" bestFit="1" customWidth="1"/>
    <col min="237" max="237" width="11" style="146" customWidth="1"/>
    <col min="238" max="239" width="15" style="146" customWidth="1"/>
    <col min="240" max="491" width="9.140625" style="146"/>
    <col min="492" max="492" width="35.85546875" style="146" bestFit="1" customWidth="1"/>
    <col min="493" max="493" width="11" style="146" customWidth="1"/>
    <col min="494" max="495" width="15" style="146" customWidth="1"/>
    <col min="496" max="747" width="9.140625" style="146"/>
    <col min="748" max="748" width="35.85546875" style="146" bestFit="1" customWidth="1"/>
    <col min="749" max="749" width="11" style="146" customWidth="1"/>
    <col min="750" max="751" width="15" style="146" customWidth="1"/>
    <col min="752" max="1003" width="9.140625" style="146"/>
    <col min="1004" max="1004" width="35.85546875" style="146" bestFit="1" customWidth="1"/>
    <col min="1005" max="1005" width="11" style="146" customWidth="1"/>
    <col min="1006" max="1007" width="15" style="146" customWidth="1"/>
    <col min="1008" max="1259" width="9.140625" style="146"/>
    <col min="1260" max="1260" width="35.85546875" style="146" bestFit="1" customWidth="1"/>
    <col min="1261" max="1261" width="11" style="146" customWidth="1"/>
    <col min="1262" max="1263" width="15" style="146" customWidth="1"/>
    <col min="1264" max="1515" width="9.140625" style="146"/>
    <col min="1516" max="1516" width="35.85546875" style="146" bestFit="1" customWidth="1"/>
    <col min="1517" max="1517" width="11" style="146" customWidth="1"/>
    <col min="1518" max="1519" width="15" style="146" customWidth="1"/>
    <col min="1520" max="1771" width="9.140625" style="146"/>
    <col min="1772" max="1772" width="35.85546875" style="146" bestFit="1" customWidth="1"/>
    <col min="1773" max="1773" width="11" style="146" customWidth="1"/>
    <col min="1774" max="1775" width="15" style="146" customWidth="1"/>
    <col min="1776" max="2027" width="9.140625" style="146"/>
    <col min="2028" max="2028" width="35.85546875" style="146" bestFit="1" customWidth="1"/>
    <col min="2029" max="2029" width="11" style="146" customWidth="1"/>
    <col min="2030" max="2031" width="15" style="146" customWidth="1"/>
    <col min="2032" max="2283" width="9.140625" style="146"/>
    <col min="2284" max="2284" width="35.85546875" style="146" bestFit="1" customWidth="1"/>
    <col min="2285" max="2285" width="11" style="146" customWidth="1"/>
    <col min="2286" max="2287" width="15" style="146" customWidth="1"/>
    <col min="2288" max="2539" width="9.140625" style="146"/>
    <col min="2540" max="2540" width="35.85546875" style="146" bestFit="1" customWidth="1"/>
    <col min="2541" max="2541" width="11" style="146" customWidth="1"/>
    <col min="2542" max="2543" width="15" style="146" customWidth="1"/>
    <col min="2544" max="2795" width="9.140625" style="146"/>
    <col min="2796" max="2796" width="35.85546875" style="146" bestFit="1" customWidth="1"/>
    <col min="2797" max="2797" width="11" style="146" customWidth="1"/>
    <col min="2798" max="2799" width="15" style="146" customWidth="1"/>
    <col min="2800" max="3051" width="9.140625" style="146"/>
    <col min="3052" max="3052" width="35.85546875" style="146" bestFit="1" customWidth="1"/>
    <col min="3053" max="3053" width="11" style="146" customWidth="1"/>
    <col min="3054" max="3055" width="15" style="146" customWidth="1"/>
    <col min="3056" max="3307" width="9.140625" style="146"/>
    <col min="3308" max="3308" width="35.85546875" style="146" bestFit="1" customWidth="1"/>
    <col min="3309" max="3309" width="11" style="146" customWidth="1"/>
    <col min="3310" max="3311" width="15" style="146" customWidth="1"/>
    <col min="3312" max="3563" width="9.140625" style="146"/>
    <col min="3564" max="3564" width="35.85546875" style="146" bestFit="1" customWidth="1"/>
    <col min="3565" max="3565" width="11" style="146" customWidth="1"/>
    <col min="3566" max="3567" width="15" style="146" customWidth="1"/>
    <col min="3568" max="3819" width="9.140625" style="146"/>
    <col min="3820" max="3820" width="35.85546875" style="146" bestFit="1" customWidth="1"/>
    <col min="3821" max="3821" width="11" style="146" customWidth="1"/>
    <col min="3822" max="3823" width="15" style="146" customWidth="1"/>
    <col min="3824" max="4075" width="9.140625" style="146"/>
    <col min="4076" max="4076" width="35.85546875" style="146" bestFit="1" customWidth="1"/>
    <col min="4077" max="4077" width="11" style="146" customWidth="1"/>
    <col min="4078" max="4079" width="15" style="146" customWidth="1"/>
    <col min="4080" max="4331" width="9.140625" style="146"/>
    <col min="4332" max="4332" width="35.85546875" style="146" bestFit="1" customWidth="1"/>
    <col min="4333" max="4333" width="11" style="146" customWidth="1"/>
    <col min="4334" max="4335" width="15" style="146" customWidth="1"/>
    <col min="4336" max="4587" width="9.140625" style="146"/>
    <col min="4588" max="4588" width="35.85546875" style="146" bestFit="1" customWidth="1"/>
    <col min="4589" max="4589" width="11" style="146" customWidth="1"/>
    <col min="4590" max="4591" width="15" style="146" customWidth="1"/>
    <col min="4592" max="4843" width="9.140625" style="146"/>
    <col min="4844" max="4844" width="35.85546875" style="146" bestFit="1" customWidth="1"/>
    <col min="4845" max="4845" width="11" style="146" customWidth="1"/>
    <col min="4846" max="4847" width="15" style="146" customWidth="1"/>
    <col min="4848" max="5099" width="9.140625" style="146"/>
    <col min="5100" max="5100" width="35.85546875" style="146" bestFit="1" customWidth="1"/>
    <col min="5101" max="5101" width="11" style="146" customWidth="1"/>
    <col min="5102" max="5103" width="15" style="146" customWidth="1"/>
    <col min="5104" max="5355" width="9.140625" style="146"/>
    <col min="5356" max="5356" width="35.85546875" style="146" bestFit="1" customWidth="1"/>
    <col min="5357" max="5357" width="11" style="146" customWidth="1"/>
    <col min="5358" max="5359" width="15" style="146" customWidth="1"/>
    <col min="5360" max="5611" width="9.140625" style="146"/>
    <col min="5612" max="5612" width="35.85546875" style="146" bestFit="1" customWidth="1"/>
    <col min="5613" max="5613" width="11" style="146" customWidth="1"/>
    <col min="5614" max="5615" width="15" style="146" customWidth="1"/>
    <col min="5616" max="5867" width="9.140625" style="146"/>
    <col min="5868" max="5868" width="35.85546875" style="146" bestFit="1" customWidth="1"/>
    <col min="5869" max="5869" width="11" style="146" customWidth="1"/>
    <col min="5870" max="5871" width="15" style="146" customWidth="1"/>
    <col min="5872" max="6123" width="9.140625" style="146"/>
    <col min="6124" max="6124" width="35.85546875" style="146" bestFit="1" customWidth="1"/>
    <col min="6125" max="6125" width="11" style="146" customWidth="1"/>
    <col min="6126" max="6127" width="15" style="146" customWidth="1"/>
    <col min="6128" max="6379" width="9.140625" style="146"/>
    <col min="6380" max="6380" width="35.85546875" style="146" bestFit="1" customWidth="1"/>
    <col min="6381" max="6381" width="11" style="146" customWidth="1"/>
    <col min="6382" max="6383" width="15" style="146" customWidth="1"/>
    <col min="6384" max="6635" width="9.140625" style="146"/>
    <col min="6636" max="6636" width="35.85546875" style="146" bestFit="1" customWidth="1"/>
    <col min="6637" max="6637" width="11" style="146" customWidth="1"/>
    <col min="6638" max="6639" width="15" style="146" customWidth="1"/>
    <col min="6640" max="6891" width="9.140625" style="146"/>
    <col min="6892" max="6892" width="35.85546875" style="146" bestFit="1" customWidth="1"/>
    <col min="6893" max="6893" width="11" style="146" customWidth="1"/>
    <col min="6894" max="6895" width="15" style="146" customWidth="1"/>
    <col min="6896" max="7147" width="9.140625" style="146"/>
    <col min="7148" max="7148" width="35.85546875" style="146" bestFit="1" customWidth="1"/>
    <col min="7149" max="7149" width="11" style="146" customWidth="1"/>
    <col min="7150" max="7151" width="15" style="146" customWidth="1"/>
    <col min="7152" max="7403" width="9.140625" style="146"/>
    <col min="7404" max="7404" width="35.85546875" style="146" bestFit="1" customWidth="1"/>
    <col min="7405" max="7405" width="11" style="146" customWidth="1"/>
    <col min="7406" max="7407" width="15" style="146" customWidth="1"/>
    <col min="7408" max="7659" width="9.140625" style="146"/>
    <col min="7660" max="7660" width="35.85546875" style="146" bestFit="1" customWidth="1"/>
    <col min="7661" max="7661" width="11" style="146" customWidth="1"/>
    <col min="7662" max="7663" width="15" style="146" customWidth="1"/>
    <col min="7664" max="7915" width="9.140625" style="146"/>
    <col min="7916" max="7916" width="35.85546875" style="146" bestFit="1" customWidth="1"/>
    <col min="7917" max="7917" width="11" style="146" customWidth="1"/>
    <col min="7918" max="7919" width="15" style="146" customWidth="1"/>
    <col min="7920" max="8171" width="9.140625" style="146"/>
    <col min="8172" max="8172" width="35.85546875" style="146" bestFit="1" customWidth="1"/>
    <col min="8173" max="8173" width="11" style="146" customWidth="1"/>
    <col min="8174" max="8175" width="15" style="146" customWidth="1"/>
    <col min="8176" max="8427" width="9.140625" style="146"/>
    <col min="8428" max="8428" width="35.85546875" style="146" bestFit="1" customWidth="1"/>
    <col min="8429" max="8429" width="11" style="146" customWidth="1"/>
    <col min="8430" max="8431" width="15" style="146" customWidth="1"/>
    <col min="8432" max="8683" width="9.140625" style="146"/>
    <col min="8684" max="8684" width="35.85546875" style="146" bestFit="1" customWidth="1"/>
    <col min="8685" max="8685" width="11" style="146" customWidth="1"/>
    <col min="8686" max="8687" width="15" style="146" customWidth="1"/>
    <col min="8688" max="8939" width="9.140625" style="146"/>
    <col min="8940" max="8940" width="35.85546875" style="146" bestFit="1" customWidth="1"/>
    <col min="8941" max="8941" width="11" style="146" customWidth="1"/>
    <col min="8942" max="8943" width="15" style="146" customWidth="1"/>
    <col min="8944" max="9195" width="9.140625" style="146"/>
    <col min="9196" max="9196" width="35.85546875" style="146" bestFit="1" customWidth="1"/>
    <col min="9197" max="9197" width="11" style="146" customWidth="1"/>
    <col min="9198" max="9199" width="15" style="146" customWidth="1"/>
    <col min="9200" max="9451" width="9.140625" style="146"/>
    <col min="9452" max="9452" width="35.85546875" style="146" bestFit="1" customWidth="1"/>
    <col min="9453" max="9453" width="11" style="146" customWidth="1"/>
    <col min="9454" max="9455" width="15" style="146" customWidth="1"/>
    <col min="9456" max="9707" width="9.140625" style="146"/>
    <col min="9708" max="9708" width="35.85546875" style="146" bestFit="1" customWidth="1"/>
    <col min="9709" max="9709" width="11" style="146" customWidth="1"/>
    <col min="9710" max="9711" width="15" style="146" customWidth="1"/>
    <col min="9712" max="9963" width="9.140625" style="146"/>
    <col min="9964" max="9964" width="35.85546875" style="146" bestFit="1" customWidth="1"/>
    <col min="9965" max="9965" width="11" style="146" customWidth="1"/>
    <col min="9966" max="9967" width="15" style="146" customWidth="1"/>
    <col min="9968" max="10219" width="9.140625" style="146"/>
    <col min="10220" max="10220" width="35.85546875" style="146" bestFit="1" customWidth="1"/>
    <col min="10221" max="10221" width="11" style="146" customWidth="1"/>
    <col min="10222" max="10223" width="15" style="146" customWidth="1"/>
    <col min="10224" max="10475" width="9.140625" style="146"/>
    <col min="10476" max="10476" width="35.85546875" style="146" bestFit="1" customWidth="1"/>
    <col min="10477" max="10477" width="11" style="146" customWidth="1"/>
    <col min="10478" max="10479" width="15" style="146" customWidth="1"/>
    <col min="10480" max="10731" width="9.140625" style="146"/>
    <col min="10732" max="10732" width="35.85546875" style="146" bestFit="1" customWidth="1"/>
    <col min="10733" max="10733" width="11" style="146" customWidth="1"/>
    <col min="10734" max="10735" width="15" style="146" customWidth="1"/>
    <col min="10736" max="10987" width="9.140625" style="146"/>
    <col min="10988" max="10988" width="35.85546875" style="146" bestFit="1" customWidth="1"/>
    <col min="10989" max="10989" width="11" style="146" customWidth="1"/>
    <col min="10990" max="10991" width="15" style="146" customWidth="1"/>
    <col min="10992" max="11243" width="9.140625" style="146"/>
    <col min="11244" max="11244" width="35.85546875" style="146" bestFit="1" customWidth="1"/>
    <col min="11245" max="11245" width="11" style="146" customWidth="1"/>
    <col min="11246" max="11247" width="15" style="146" customWidth="1"/>
    <col min="11248" max="11499" width="9.140625" style="146"/>
    <col min="11500" max="11500" width="35.85546875" style="146" bestFit="1" customWidth="1"/>
    <col min="11501" max="11501" width="11" style="146" customWidth="1"/>
    <col min="11502" max="11503" width="15" style="146" customWidth="1"/>
    <col min="11504" max="11755" width="9.140625" style="146"/>
    <col min="11756" max="11756" width="35.85546875" style="146" bestFit="1" customWidth="1"/>
    <col min="11757" max="11757" width="11" style="146" customWidth="1"/>
    <col min="11758" max="11759" width="15" style="146" customWidth="1"/>
    <col min="11760" max="12011" width="9.140625" style="146"/>
    <col min="12012" max="12012" width="35.85546875" style="146" bestFit="1" customWidth="1"/>
    <col min="12013" max="12013" width="11" style="146" customWidth="1"/>
    <col min="12014" max="12015" width="15" style="146" customWidth="1"/>
    <col min="12016" max="12267" width="9.140625" style="146"/>
    <col min="12268" max="12268" width="35.85546875" style="146" bestFit="1" customWidth="1"/>
    <col min="12269" max="12269" width="11" style="146" customWidth="1"/>
    <col min="12270" max="12271" width="15" style="146" customWidth="1"/>
    <col min="12272" max="12523" width="9.140625" style="146"/>
    <col min="12524" max="12524" width="35.85546875" style="146" bestFit="1" customWidth="1"/>
    <col min="12525" max="12525" width="11" style="146" customWidth="1"/>
    <col min="12526" max="12527" width="15" style="146" customWidth="1"/>
    <col min="12528" max="12779" width="9.140625" style="146"/>
    <col min="12780" max="12780" width="35.85546875" style="146" bestFit="1" customWidth="1"/>
    <col min="12781" max="12781" width="11" style="146" customWidth="1"/>
    <col min="12782" max="12783" width="15" style="146" customWidth="1"/>
    <col min="12784" max="13035" width="9.140625" style="146"/>
    <col min="13036" max="13036" width="35.85546875" style="146" bestFit="1" customWidth="1"/>
    <col min="13037" max="13037" width="11" style="146" customWidth="1"/>
    <col min="13038" max="13039" width="15" style="146" customWidth="1"/>
    <col min="13040" max="13291" width="9.140625" style="146"/>
    <col min="13292" max="13292" width="35.85546875" style="146" bestFit="1" customWidth="1"/>
    <col min="13293" max="13293" width="11" style="146" customWidth="1"/>
    <col min="13294" max="13295" width="15" style="146" customWidth="1"/>
    <col min="13296" max="13547" width="9.140625" style="146"/>
    <col min="13548" max="13548" width="35.85546875" style="146" bestFit="1" customWidth="1"/>
    <col min="13549" max="13549" width="11" style="146" customWidth="1"/>
    <col min="13550" max="13551" width="15" style="146" customWidth="1"/>
    <col min="13552" max="13803" width="9.140625" style="146"/>
    <col min="13804" max="13804" width="35.85546875" style="146" bestFit="1" customWidth="1"/>
    <col min="13805" max="13805" width="11" style="146" customWidth="1"/>
    <col min="13806" max="13807" width="15" style="146" customWidth="1"/>
    <col min="13808" max="14059" width="9.140625" style="146"/>
    <col min="14060" max="14060" width="35.85546875" style="146" bestFit="1" customWidth="1"/>
    <col min="14061" max="14061" width="11" style="146" customWidth="1"/>
    <col min="14062" max="14063" width="15" style="146" customWidth="1"/>
    <col min="14064" max="14315" width="9.140625" style="146"/>
    <col min="14316" max="14316" width="35.85546875" style="146" bestFit="1" customWidth="1"/>
    <col min="14317" max="14317" width="11" style="146" customWidth="1"/>
    <col min="14318" max="14319" width="15" style="146" customWidth="1"/>
    <col min="14320" max="14571" width="9.140625" style="146"/>
    <col min="14572" max="14572" width="35.85546875" style="146" bestFit="1" customWidth="1"/>
    <col min="14573" max="14573" width="11" style="146" customWidth="1"/>
    <col min="14574" max="14575" width="15" style="146" customWidth="1"/>
    <col min="14576" max="14827" width="9.140625" style="146"/>
    <col min="14828" max="14828" width="35.85546875" style="146" bestFit="1" customWidth="1"/>
    <col min="14829" max="14829" width="11" style="146" customWidth="1"/>
    <col min="14830" max="14831" width="15" style="146" customWidth="1"/>
    <col min="14832" max="15083" width="9.140625" style="146"/>
    <col min="15084" max="15084" width="35.85546875" style="146" bestFit="1" customWidth="1"/>
    <col min="15085" max="15085" width="11" style="146" customWidth="1"/>
    <col min="15086" max="15087" width="15" style="146" customWidth="1"/>
    <col min="15088" max="15339" width="9.140625" style="146"/>
    <col min="15340" max="15340" width="35.85546875" style="146" bestFit="1" customWidth="1"/>
    <col min="15341" max="15341" width="11" style="146" customWidth="1"/>
    <col min="15342" max="15343" width="15" style="146" customWidth="1"/>
    <col min="15344" max="15595" width="9.140625" style="146"/>
    <col min="15596" max="15596" width="35.85546875" style="146" bestFit="1" customWidth="1"/>
    <col min="15597" max="15597" width="11" style="146" customWidth="1"/>
    <col min="15598" max="15599" width="15" style="146" customWidth="1"/>
    <col min="15600" max="15851" width="9.140625" style="146"/>
    <col min="15852" max="15852" width="35.85546875" style="146" bestFit="1" customWidth="1"/>
    <col min="15853" max="15853" width="11" style="146" customWidth="1"/>
    <col min="15854" max="15855" width="15" style="146" customWidth="1"/>
    <col min="15856" max="16107" width="9.140625" style="146"/>
    <col min="16108" max="16108" width="35.85546875" style="146" bestFit="1" customWidth="1"/>
    <col min="16109" max="16109" width="11" style="146" customWidth="1"/>
    <col min="16110" max="16111" width="15" style="146" customWidth="1"/>
    <col min="16112" max="16384" width="9.140625" style="146"/>
  </cols>
  <sheetData>
    <row r="1" spans="1:6" ht="23.45" customHeight="1">
      <c r="A1" s="233" t="str">
        <f>+Varlıklar!A1</f>
        <v>Ford Otomotiv Sanayi A.Ş. 31 Mart 2022 ve 31 Aralık 2021 tarihleri itibarıyla finansal durum tabloları</v>
      </c>
      <c r="B1" s="233"/>
      <c r="C1" s="233"/>
      <c r="D1" s="233"/>
    </row>
    <row r="2" spans="1:6" s="4" customFormat="1" ht="39" customHeight="1">
      <c r="B2" s="147"/>
      <c r="C2" s="148" t="str">
        <f>+Varlıklar!C2</f>
        <v>Cari dönem 
bağımsız denetimden 
geçmemiş</v>
      </c>
      <c r="D2" s="148" t="str">
        <f>+Varlıklar!D2</f>
        <v>Geçmiş dönem bağımsız denetimden geçmiş</v>
      </c>
      <c r="E2" s="143"/>
      <c r="F2" s="143"/>
    </row>
    <row r="3" spans="1:6">
      <c r="A3" s="149" t="s">
        <v>123</v>
      </c>
      <c r="B3" s="150" t="s">
        <v>59</v>
      </c>
      <c r="C3" s="151">
        <f>+Varlıklar!C3</f>
        <v>44651</v>
      </c>
      <c r="D3" s="151">
        <f>+Varlıklar!D3</f>
        <v>44561</v>
      </c>
    </row>
    <row r="4" spans="1:6" ht="24.75" customHeight="1">
      <c r="A4" s="74" t="s">
        <v>13</v>
      </c>
      <c r="B4" s="79"/>
      <c r="C4" s="80"/>
      <c r="D4" s="79"/>
      <c r="E4" s="143" t="s">
        <v>137</v>
      </c>
      <c r="F4" s="143" t="s">
        <v>137</v>
      </c>
    </row>
    <row r="5" spans="1:6" ht="24.75" customHeight="1">
      <c r="A5" s="75" t="s">
        <v>14</v>
      </c>
      <c r="B5" s="76"/>
      <c r="C5" s="77">
        <f>SUM(C7:C23)</f>
        <v>26227573</v>
      </c>
      <c r="D5" s="77">
        <f>SUM(D8:D23)</f>
        <v>20782144</v>
      </c>
      <c r="E5" s="143">
        <f>+C5-[1]Liabilities!C5</f>
        <v>0</v>
      </c>
      <c r="F5" s="143">
        <f>+D5-[1]Liabilities!D5</f>
        <v>0</v>
      </c>
    </row>
    <row r="6" spans="1:6">
      <c r="A6" s="78"/>
      <c r="B6" s="88"/>
      <c r="C6" s="89"/>
      <c r="D6" s="90"/>
      <c r="F6" s="144"/>
    </row>
    <row r="7" spans="1:6">
      <c r="A7" s="78" t="s">
        <v>40</v>
      </c>
      <c r="B7" s="79"/>
      <c r="C7" s="91"/>
      <c r="D7" s="1"/>
      <c r="F7" s="144"/>
    </row>
    <row r="8" spans="1:6">
      <c r="A8" s="92" t="s">
        <v>41</v>
      </c>
      <c r="B8" s="79">
        <v>6</v>
      </c>
      <c r="C8" s="1">
        <f>+'[2]FORMSRK WORD'!$C$48</f>
        <v>7082354</v>
      </c>
      <c r="D8" s="1">
        <f>+'[3]FORMSRK WORD'!$C$48</f>
        <v>4473375</v>
      </c>
      <c r="F8" s="144"/>
    </row>
    <row r="9" spans="1:6">
      <c r="A9" s="78" t="s">
        <v>47</v>
      </c>
      <c r="B9" s="79"/>
      <c r="C9" s="79"/>
      <c r="D9" s="79"/>
      <c r="F9" s="144"/>
    </row>
    <row r="10" spans="1:6">
      <c r="A10" s="93" t="s">
        <v>41</v>
      </c>
      <c r="B10" s="79">
        <v>6</v>
      </c>
      <c r="C10" s="1">
        <f>+'[2]FORMSRK WORD'!$C$50</f>
        <v>3582594</v>
      </c>
      <c r="D10" s="1">
        <f>+'[3]FORMSRK WORD'!$C$50</f>
        <v>3733404</v>
      </c>
      <c r="F10" s="144"/>
    </row>
    <row r="11" spans="1:6">
      <c r="A11" s="93" t="s">
        <v>145</v>
      </c>
      <c r="B11" s="79">
        <v>6</v>
      </c>
      <c r="C11" s="1">
        <f>+'[2]FORMSRK WORD'!$C$46</f>
        <v>47567</v>
      </c>
      <c r="D11" s="1">
        <f>+'[3]FORMSRK WORD'!$C$46</f>
        <v>50140</v>
      </c>
      <c r="F11" s="144"/>
    </row>
    <row r="12" spans="1:6">
      <c r="A12" s="78" t="s">
        <v>15</v>
      </c>
      <c r="B12" s="79"/>
      <c r="C12" s="79"/>
      <c r="D12" s="79"/>
      <c r="F12" s="144"/>
    </row>
    <row r="13" spans="1:6">
      <c r="A13" s="93" t="s">
        <v>27</v>
      </c>
      <c r="B13" s="79">
        <v>26</v>
      </c>
      <c r="C13" s="1">
        <f>+'[2]FORMSRK WORD'!$C$52</f>
        <v>3296920</v>
      </c>
      <c r="D13" s="1">
        <f>+'[3]FORMSRK WORD'!$C$52</f>
        <v>2106450</v>
      </c>
      <c r="F13" s="144"/>
    </row>
    <row r="14" spans="1:6">
      <c r="A14" s="93" t="s">
        <v>42</v>
      </c>
      <c r="B14" s="79">
        <v>7</v>
      </c>
      <c r="C14" s="1">
        <f>+'[2]FORMSRK WORD'!$C$53</f>
        <v>10903081</v>
      </c>
      <c r="D14" s="1">
        <f>+'[3]FORMSRK WORD'!$C$53</f>
        <v>9272218</v>
      </c>
      <c r="F14" s="144"/>
    </row>
    <row r="15" spans="1:6">
      <c r="A15" s="78" t="s">
        <v>16</v>
      </c>
      <c r="B15" s="79"/>
      <c r="C15" s="79"/>
      <c r="D15" s="79"/>
      <c r="F15" s="144"/>
    </row>
    <row r="16" spans="1:6">
      <c r="A16" s="93" t="s">
        <v>18</v>
      </c>
      <c r="B16" s="79">
        <v>26</v>
      </c>
      <c r="C16" s="64">
        <f>+'[2]FORMSRK WORD'!$C$55</f>
        <v>0</v>
      </c>
      <c r="D16" s="1">
        <f>+'[3]FORMSRK WORD'!$C$55</f>
        <v>38246</v>
      </c>
      <c r="F16" s="144"/>
    </row>
    <row r="17" spans="1:8">
      <c r="A17" s="93" t="s">
        <v>48</v>
      </c>
      <c r="B17" s="79">
        <v>8</v>
      </c>
      <c r="C17" s="1">
        <f>+'[2]FORMSRK WORD'!$C$56</f>
        <v>490262</v>
      </c>
      <c r="D17" s="1">
        <f>+'[3]FORMSRK WORD'!$C$56</f>
        <v>220755</v>
      </c>
      <c r="F17" s="144"/>
    </row>
    <row r="18" spans="1:8">
      <c r="A18" s="78" t="s">
        <v>58</v>
      </c>
      <c r="B18" s="79">
        <v>30</v>
      </c>
      <c r="C18" s="1">
        <f>+'[2]FORMSRK WORD'!$C$57</f>
        <v>73948</v>
      </c>
      <c r="D18" s="1">
        <f>+'[3]FORMSRK WORD'!$C$57</f>
        <v>64730</v>
      </c>
      <c r="F18" s="144"/>
    </row>
    <row r="19" spans="1:8">
      <c r="A19" s="78" t="s">
        <v>55</v>
      </c>
      <c r="B19" s="79"/>
      <c r="C19" s="79"/>
      <c r="D19" s="79"/>
      <c r="F19" s="144"/>
    </row>
    <row r="20" spans="1:8">
      <c r="A20" s="78" t="s">
        <v>57</v>
      </c>
      <c r="B20" s="79">
        <v>13</v>
      </c>
      <c r="C20" s="1">
        <f>+'[2]FORMSRK WORD'!$C$58</f>
        <v>403001</v>
      </c>
      <c r="D20" s="1">
        <f>+'[3]FORMSRK WORD'!$C$58</f>
        <v>390161</v>
      </c>
      <c r="F20" s="144"/>
    </row>
    <row r="21" spans="1:8" s="152" customFormat="1">
      <c r="A21" s="78" t="s">
        <v>49</v>
      </c>
      <c r="B21" s="79">
        <v>15</v>
      </c>
      <c r="C21" s="1">
        <f>+'[2]FORMSRK WORD'!$C$60</f>
        <v>347846</v>
      </c>
      <c r="D21" s="1">
        <f>+'[3]FORMSRK WORD'!$C$60</f>
        <v>419560</v>
      </c>
      <c r="E21" s="143"/>
      <c r="F21" s="144"/>
      <c r="G21" s="146"/>
    </row>
    <row r="22" spans="1:8" s="152" customFormat="1">
      <c r="A22" s="78" t="s">
        <v>141</v>
      </c>
      <c r="B22" s="79">
        <v>24</v>
      </c>
      <c r="C22" s="64">
        <f>+'[2]FORMSRK WORD'!$C$61</f>
        <v>0</v>
      </c>
      <c r="D22" s="1">
        <f>+'[3]FORMSRK WORD'!$C$61</f>
        <v>13105</v>
      </c>
      <c r="E22" s="143"/>
      <c r="F22" s="144"/>
      <c r="G22" s="146"/>
    </row>
    <row r="23" spans="1:8" s="152" customFormat="1" hidden="1">
      <c r="A23" s="78" t="s">
        <v>129</v>
      </c>
      <c r="B23" s="79">
        <v>28</v>
      </c>
      <c r="C23" s="1" t="s">
        <v>122</v>
      </c>
      <c r="D23" s="1" t="s">
        <v>122</v>
      </c>
      <c r="E23" s="143"/>
      <c r="F23" s="144"/>
      <c r="G23" s="146"/>
    </row>
    <row r="24" spans="1:8">
      <c r="A24" s="94"/>
      <c r="B24" s="94"/>
      <c r="C24" s="94"/>
      <c r="D24" s="94"/>
      <c r="E24" s="143" t="s">
        <v>137</v>
      </c>
      <c r="F24" s="143" t="s">
        <v>137</v>
      </c>
    </row>
    <row r="25" spans="1:8" ht="24.75" customHeight="1">
      <c r="A25" s="75" t="s">
        <v>17</v>
      </c>
      <c r="B25" s="76"/>
      <c r="C25" s="77">
        <f>SUM(C28:C35)</f>
        <v>15511188</v>
      </c>
      <c r="D25" s="77">
        <f>SUM(D28:D35)</f>
        <v>11862171</v>
      </c>
      <c r="E25" s="143">
        <f>+C25-[1]Liabilities!C25</f>
        <v>0</v>
      </c>
      <c r="F25" s="143">
        <f>+D25-[1]Liabilities!D25</f>
        <v>0</v>
      </c>
    </row>
    <row r="26" spans="1:8">
      <c r="A26" s="78"/>
      <c r="B26" s="88"/>
      <c r="C26" s="89"/>
      <c r="D26" s="90"/>
      <c r="F26" s="144"/>
    </row>
    <row r="27" spans="1:8" ht="12.75">
      <c r="A27" s="78" t="s">
        <v>43</v>
      </c>
      <c r="B27" s="42"/>
      <c r="C27" s="40"/>
      <c r="D27" s="41"/>
      <c r="F27" s="144"/>
      <c r="G27" s="20"/>
      <c r="H27"/>
    </row>
    <row r="28" spans="1:8" ht="12.75">
      <c r="A28" s="93" t="s">
        <v>41</v>
      </c>
      <c r="B28" s="79">
        <v>6</v>
      </c>
      <c r="C28" s="1">
        <f>+'[2]FORMSRK WORD'!$C$67</f>
        <v>14311046</v>
      </c>
      <c r="D28" s="1">
        <f>+'[3]FORMSRK WORD'!$C$67</f>
        <v>10749405</v>
      </c>
      <c r="F28" s="144"/>
      <c r="G28" s="20"/>
      <c r="H28" s="20"/>
    </row>
    <row r="29" spans="1:8" ht="12.75">
      <c r="A29" s="93" t="s">
        <v>145</v>
      </c>
      <c r="B29" s="79">
        <v>6</v>
      </c>
      <c r="C29" s="1">
        <f>+'[2]FORMSRK WORD'!$C$65</f>
        <v>43064</v>
      </c>
      <c r="D29" s="1">
        <f>+'[3]FORMSRK WORD'!$C$65</f>
        <v>49903</v>
      </c>
      <c r="F29" s="144"/>
      <c r="G29" s="20"/>
      <c r="H29" s="20"/>
    </row>
    <row r="30" spans="1:8" ht="12.75">
      <c r="A30" s="78" t="s">
        <v>44</v>
      </c>
      <c r="B30" s="79"/>
      <c r="C30" s="79"/>
      <c r="D30" s="79"/>
      <c r="F30" s="144"/>
      <c r="G30" s="20"/>
      <c r="H30"/>
    </row>
    <row r="31" spans="1:8" ht="24">
      <c r="A31" s="95" t="s">
        <v>75</v>
      </c>
      <c r="B31" s="96">
        <v>15</v>
      </c>
      <c r="C31" s="3">
        <f>+'[2]FORMSRK WORD'!$C$70</f>
        <v>617642</v>
      </c>
      <c r="D31" s="3">
        <f>+'[3]FORMSRK WORD'!$C$70</f>
        <v>568497</v>
      </c>
      <c r="F31" s="153"/>
      <c r="G31" s="20"/>
      <c r="H31"/>
    </row>
    <row r="32" spans="1:8" ht="12.75">
      <c r="A32" s="78" t="s">
        <v>118</v>
      </c>
      <c r="B32" s="79">
        <v>13</v>
      </c>
      <c r="C32" s="1">
        <f>+'[2]FORMSRK WORD'!$C$71</f>
        <v>440894</v>
      </c>
      <c r="D32" s="1">
        <f>+'[3]FORMSRK WORD'!$C$71</f>
        <v>416018</v>
      </c>
      <c r="F32" s="144"/>
      <c r="G32" s="20"/>
      <c r="H32" s="20"/>
    </row>
    <row r="33" spans="1:8" ht="12.75">
      <c r="A33" s="78" t="s">
        <v>58</v>
      </c>
      <c r="B33" s="79">
        <v>30</v>
      </c>
      <c r="C33" s="1">
        <f>+'[2]FORMSRK WORD'!$C$73</f>
        <v>84413</v>
      </c>
      <c r="D33" s="1">
        <f>+'[3]FORMSRK WORD'!$C$73</f>
        <v>63183</v>
      </c>
      <c r="F33" s="144"/>
      <c r="G33" s="20"/>
      <c r="H33" s="20"/>
    </row>
    <row r="34" spans="1:8" ht="12.75">
      <c r="A34" s="78" t="s">
        <v>121</v>
      </c>
      <c r="B34" s="79">
        <v>31</v>
      </c>
      <c r="C34" s="1">
        <f>+'[2]FORMSRK WORD'!$C$74</f>
        <v>14129</v>
      </c>
      <c r="D34" s="1">
        <f>+'[3]FORMSRK WORD'!$C$74</f>
        <v>14129</v>
      </c>
      <c r="F34" s="144"/>
      <c r="G34" s="20"/>
      <c r="H34" s="20"/>
    </row>
    <row r="35" spans="1:8" ht="12.75">
      <c r="A35" s="78" t="s">
        <v>129</v>
      </c>
      <c r="B35" s="79">
        <v>28</v>
      </c>
      <c r="C35" s="64">
        <f>+'[2]FORMSRK WORD'!$C$75</f>
        <v>0</v>
      </c>
      <c r="D35" s="1">
        <f>+'[3]FORMSRK WORD'!$C$75</f>
        <v>1036</v>
      </c>
      <c r="F35" s="144"/>
      <c r="G35" s="20"/>
      <c r="H35" s="20"/>
    </row>
    <row r="36" spans="1:8" ht="12.75">
      <c r="A36" s="94"/>
      <c r="B36" s="97"/>
      <c r="C36" s="83"/>
      <c r="D36" s="84"/>
      <c r="E36" s="143" t="s">
        <v>137</v>
      </c>
      <c r="F36" s="143" t="s">
        <v>137</v>
      </c>
      <c r="G36" s="20"/>
      <c r="H36" s="20"/>
    </row>
    <row r="37" spans="1:8" ht="24.75" customHeight="1">
      <c r="A37" s="75" t="s">
        <v>28</v>
      </c>
      <c r="B37" s="98">
        <v>17</v>
      </c>
      <c r="C37" s="77">
        <f>SUM(C39:C49)</f>
        <v>8295052</v>
      </c>
      <c r="D37" s="77">
        <f>SUM(D39:D49)</f>
        <v>10148538</v>
      </c>
      <c r="E37" s="143">
        <f>+C37-[1]Liabilities!C37</f>
        <v>0</v>
      </c>
      <c r="F37" s="143">
        <f>+D37-[1]Liabilities!D37</f>
        <v>0</v>
      </c>
    </row>
    <row r="38" spans="1:8" ht="12.75">
      <c r="A38" s="74"/>
      <c r="B38" s="79"/>
      <c r="C38" s="91"/>
      <c r="D38" s="1"/>
      <c r="F38" s="144"/>
      <c r="H38" s="20"/>
    </row>
    <row r="39" spans="1:8" ht="12.75">
      <c r="A39" s="78" t="s">
        <v>22</v>
      </c>
      <c r="B39" s="79"/>
      <c r="C39" s="1">
        <f>+'[2]FORMSRK WORD'!$C$80</f>
        <v>350910</v>
      </c>
      <c r="D39" s="1">
        <f>+'[3]FORMSRK WORD'!$C$80</f>
        <v>350910</v>
      </c>
      <c r="F39" s="144"/>
      <c r="H39" s="20"/>
    </row>
    <row r="40" spans="1:8" ht="12.75">
      <c r="A40" s="78" t="s">
        <v>117</v>
      </c>
      <c r="B40" s="79"/>
      <c r="C40" s="1">
        <f>+'[2]FORMSRK WORD'!$C$81</f>
        <v>27920</v>
      </c>
      <c r="D40" s="1">
        <f>+'[3]FORMSRK WORD'!$C$81</f>
        <v>27920</v>
      </c>
      <c r="F40" s="144"/>
      <c r="H40" s="20"/>
    </row>
    <row r="41" spans="1:8" ht="12.75">
      <c r="A41" s="78" t="s">
        <v>76</v>
      </c>
      <c r="B41" s="79"/>
      <c r="C41" s="1">
        <f>+'[2]FORMSRK WORD'!$C$82</f>
        <v>8</v>
      </c>
      <c r="D41" s="1">
        <f>+'[3]FORMSRK WORD'!$C$82</f>
        <v>8</v>
      </c>
      <c r="F41" s="144"/>
      <c r="H41" s="20"/>
    </row>
    <row r="42" spans="1:8" ht="24">
      <c r="A42" s="95" t="s">
        <v>78</v>
      </c>
      <c r="B42" s="79"/>
      <c r="C42" s="146"/>
      <c r="D42" s="146"/>
      <c r="F42" s="153"/>
      <c r="H42" s="20"/>
    </row>
    <row r="43" spans="1:8" s="154" customFormat="1" ht="12.75">
      <c r="A43" s="99" t="s">
        <v>119</v>
      </c>
      <c r="B43" s="78"/>
      <c r="C43" s="43">
        <f>+'[2]FORMSRK WORD'!$C$87</f>
        <v>-112874</v>
      </c>
      <c r="D43" s="43">
        <f>+'[3]FORMSRK WORD'!$C$87</f>
        <v>-125723</v>
      </c>
      <c r="E43" s="143"/>
      <c r="F43" s="144"/>
      <c r="G43" s="146"/>
      <c r="H43" s="20"/>
    </row>
    <row r="44" spans="1:8" ht="24">
      <c r="A44" s="95" t="s">
        <v>134</v>
      </c>
      <c r="B44" s="79"/>
      <c r="C44" s="3">
        <f>+'[2]FORMSRK WORD'!$C$84</f>
        <v>56119</v>
      </c>
      <c r="D44" s="3">
        <f>+'[3]FORMSRK WORD'!$C$84</f>
        <v>46489</v>
      </c>
      <c r="F44" s="144"/>
      <c r="H44" s="20"/>
    </row>
    <row r="45" spans="1:8" ht="24">
      <c r="A45" s="95" t="s">
        <v>77</v>
      </c>
      <c r="B45" s="79"/>
      <c r="C45" s="1"/>
      <c r="D45" s="1"/>
      <c r="F45" s="153"/>
      <c r="H45" s="22"/>
    </row>
    <row r="46" spans="1:8" ht="12.75">
      <c r="A46" s="78" t="s">
        <v>63</v>
      </c>
      <c r="B46" s="79"/>
      <c r="C46" s="43">
        <f>+'[2]FORMSRK WORD'!$C$85</f>
        <v>-3307147</v>
      </c>
      <c r="D46" s="43">
        <f>+'[3]FORMSRK WORD'!$C$85</f>
        <v>-3191233</v>
      </c>
      <c r="F46" s="144"/>
      <c r="H46" s="20"/>
    </row>
    <row r="47" spans="1:8" ht="12.75">
      <c r="A47" s="78" t="s">
        <v>71</v>
      </c>
      <c r="B47" s="79"/>
      <c r="C47" s="1">
        <f>+'[2]FORMSRK WORD'!$C$88</f>
        <v>1220744</v>
      </c>
      <c r="D47" s="1">
        <f>+'[3]FORMSRK WORD'!$C$88</f>
        <v>766316</v>
      </c>
      <c r="E47" s="141"/>
      <c r="F47" s="144"/>
      <c r="H47" s="20"/>
    </row>
    <row r="48" spans="1:8" ht="12.75">
      <c r="A48" s="78" t="s">
        <v>29</v>
      </c>
      <c r="B48" s="79"/>
      <c r="C48" s="1">
        <f>+'[2]FORMSRK WORD'!$C$89</f>
        <v>7257593</v>
      </c>
      <c r="D48" s="1">
        <f>+'[3]FORMSRK WORD'!$C$89</f>
        <v>3472846</v>
      </c>
      <c r="F48" s="144"/>
      <c r="H48" s="20"/>
    </row>
    <row r="49" spans="1:8" ht="12.75">
      <c r="A49" s="78" t="s">
        <v>5</v>
      </c>
      <c r="B49" s="79"/>
      <c r="C49" s="1">
        <f>+'[2]FORMSRK WORD'!$C$90</f>
        <v>2801779</v>
      </c>
      <c r="D49" s="1">
        <f>+'[3]FORMSRK WORD'!$C$90</f>
        <v>8801005</v>
      </c>
      <c r="F49" s="144"/>
      <c r="H49" s="20"/>
    </row>
    <row r="50" spans="1:8">
      <c r="A50" s="81"/>
      <c r="B50" s="97"/>
      <c r="C50" s="83"/>
      <c r="D50" s="84"/>
      <c r="E50" s="143" t="s">
        <v>137</v>
      </c>
      <c r="F50" s="143" t="s">
        <v>137</v>
      </c>
      <c r="H50" s="22"/>
    </row>
    <row r="51" spans="1:8" ht="20.25" customHeight="1" thickBot="1">
      <c r="A51" s="85" t="s">
        <v>19</v>
      </c>
      <c r="B51" s="100"/>
      <c r="C51" s="87">
        <f>+C5+C25+C37</f>
        <v>50033813</v>
      </c>
      <c r="D51" s="87">
        <f>+D5+D25+D37</f>
        <v>42792853</v>
      </c>
      <c r="E51" s="143">
        <f>+C51-[1]Liabilities!C51</f>
        <v>0</v>
      </c>
      <c r="F51" s="143">
        <f>+D51-[1]Liabilities!D51</f>
        <v>0</v>
      </c>
      <c r="H51" s="20"/>
    </row>
    <row r="52" spans="1:8" ht="13.5" thickTop="1">
      <c r="H52" s="20"/>
    </row>
    <row r="53" spans="1:8" ht="12.75">
      <c r="H53" s="20"/>
    </row>
  </sheetData>
  <mergeCells count="1">
    <mergeCell ref="A1:D1"/>
  </mergeCells>
  <pageMargins left="0.7" right="0.7" top="0.75" bottom="0.75" header="0.3" footer="0.3"/>
  <pageSetup paperSize="9" scale="89" orientation="portrait" r:id="rId1"/>
  <headerFooter>
    <oddFooter>&amp;R&amp;1#&amp;"Calibri"&amp;10&amp;K008000Herkese Açık-Public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M41"/>
  <sheetViews>
    <sheetView showGridLines="0" view="pageBreakPreview" zoomScaleNormal="80" zoomScaleSheetLayoutView="100" workbookViewId="0">
      <selection activeCell="D28" sqref="D28"/>
    </sheetView>
  </sheetViews>
  <sheetFormatPr defaultColWidth="8.85546875" defaultRowHeight="12"/>
  <cols>
    <col min="1" max="1" width="44.28515625" style="171" customWidth="1"/>
    <col min="2" max="2" width="6" style="172" bestFit="1" customWidth="1"/>
    <col min="3" max="3" width="26.7109375" style="172" customWidth="1"/>
    <col min="4" max="4" width="27.5703125" style="172" customWidth="1"/>
    <col min="5" max="5" width="23.140625" style="172" hidden="1" customWidth="1"/>
    <col min="6" max="6" width="25.7109375" style="172" hidden="1" customWidth="1"/>
    <col min="7" max="7" width="11.42578125" style="143" bestFit="1" customWidth="1"/>
    <col min="8" max="8" width="10.28515625" style="143" bestFit="1" customWidth="1"/>
    <col min="9" max="9" width="6.28515625" style="172" bestFit="1" customWidth="1"/>
    <col min="10" max="10" width="7.140625" style="171" bestFit="1" customWidth="1"/>
    <col min="11" max="226" width="8.85546875" style="171"/>
    <col min="227" max="227" width="32" style="171" customWidth="1"/>
    <col min="228" max="232" width="15" style="171" customWidth="1"/>
    <col min="233" max="482" width="8.85546875" style="171"/>
    <col min="483" max="483" width="32" style="171" customWidth="1"/>
    <col min="484" max="488" width="15" style="171" customWidth="1"/>
    <col min="489" max="738" width="8.85546875" style="171"/>
    <col min="739" max="739" width="32" style="171" customWidth="1"/>
    <col min="740" max="744" width="15" style="171" customWidth="1"/>
    <col min="745" max="994" width="8.85546875" style="171"/>
    <col min="995" max="995" width="32" style="171" customWidth="1"/>
    <col min="996" max="1000" width="15" style="171" customWidth="1"/>
    <col min="1001" max="1250" width="8.85546875" style="171"/>
    <col min="1251" max="1251" width="32" style="171" customWidth="1"/>
    <col min="1252" max="1256" width="15" style="171" customWidth="1"/>
    <col min="1257" max="1506" width="8.85546875" style="171"/>
    <col min="1507" max="1507" width="32" style="171" customWidth="1"/>
    <col min="1508" max="1512" width="15" style="171" customWidth="1"/>
    <col min="1513" max="1762" width="8.85546875" style="171"/>
    <col min="1763" max="1763" width="32" style="171" customWidth="1"/>
    <col min="1764" max="1768" width="15" style="171" customWidth="1"/>
    <col min="1769" max="2018" width="8.85546875" style="171"/>
    <col min="2019" max="2019" width="32" style="171" customWidth="1"/>
    <col min="2020" max="2024" width="15" style="171" customWidth="1"/>
    <col min="2025" max="2274" width="8.85546875" style="171"/>
    <col min="2275" max="2275" width="32" style="171" customWidth="1"/>
    <col min="2276" max="2280" width="15" style="171" customWidth="1"/>
    <col min="2281" max="2530" width="8.85546875" style="171"/>
    <col min="2531" max="2531" width="32" style="171" customWidth="1"/>
    <col min="2532" max="2536" width="15" style="171" customWidth="1"/>
    <col min="2537" max="2786" width="8.85546875" style="171"/>
    <col min="2787" max="2787" width="32" style="171" customWidth="1"/>
    <col min="2788" max="2792" width="15" style="171" customWidth="1"/>
    <col min="2793" max="3042" width="8.85546875" style="171"/>
    <col min="3043" max="3043" width="32" style="171" customWidth="1"/>
    <col min="3044" max="3048" width="15" style="171" customWidth="1"/>
    <col min="3049" max="3298" width="8.85546875" style="171"/>
    <col min="3299" max="3299" width="32" style="171" customWidth="1"/>
    <col min="3300" max="3304" width="15" style="171" customWidth="1"/>
    <col min="3305" max="3554" width="8.85546875" style="171"/>
    <col min="3555" max="3555" width="32" style="171" customWidth="1"/>
    <col min="3556" max="3560" width="15" style="171" customWidth="1"/>
    <col min="3561" max="3810" width="8.85546875" style="171"/>
    <col min="3811" max="3811" width="32" style="171" customWidth="1"/>
    <col min="3812" max="3816" width="15" style="171" customWidth="1"/>
    <col min="3817" max="4066" width="8.85546875" style="171"/>
    <col min="4067" max="4067" width="32" style="171" customWidth="1"/>
    <col min="4068" max="4072" width="15" style="171" customWidth="1"/>
    <col min="4073" max="4322" width="8.85546875" style="171"/>
    <col min="4323" max="4323" width="32" style="171" customWidth="1"/>
    <col min="4324" max="4328" width="15" style="171" customWidth="1"/>
    <col min="4329" max="4578" width="8.85546875" style="171"/>
    <col min="4579" max="4579" width="32" style="171" customWidth="1"/>
    <col min="4580" max="4584" width="15" style="171" customWidth="1"/>
    <col min="4585" max="4834" width="8.85546875" style="171"/>
    <col min="4835" max="4835" width="32" style="171" customWidth="1"/>
    <col min="4836" max="4840" width="15" style="171" customWidth="1"/>
    <col min="4841" max="5090" width="8.85546875" style="171"/>
    <col min="5091" max="5091" width="32" style="171" customWidth="1"/>
    <col min="5092" max="5096" width="15" style="171" customWidth="1"/>
    <col min="5097" max="5346" width="8.85546875" style="171"/>
    <col min="5347" max="5347" width="32" style="171" customWidth="1"/>
    <col min="5348" max="5352" width="15" style="171" customWidth="1"/>
    <col min="5353" max="5602" width="8.85546875" style="171"/>
    <col min="5603" max="5603" width="32" style="171" customWidth="1"/>
    <col min="5604" max="5608" width="15" style="171" customWidth="1"/>
    <col min="5609" max="5858" width="8.85546875" style="171"/>
    <col min="5859" max="5859" width="32" style="171" customWidth="1"/>
    <col min="5860" max="5864" width="15" style="171" customWidth="1"/>
    <col min="5865" max="6114" width="8.85546875" style="171"/>
    <col min="6115" max="6115" width="32" style="171" customWidth="1"/>
    <col min="6116" max="6120" width="15" style="171" customWidth="1"/>
    <col min="6121" max="6370" width="8.85546875" style="171"/>
    <col min="6371" max="6371" width="32" style="171" customWidth="1"/>
    <col min="6372" max="6376" width="15" style="171" customWidth="1"/>
    <col min="6377" max="6626" width="8.85546875" style="171"/>
    <col min="6627" max="6627" width="32" style="171" customWidth="1"/>
    <col min="6628" max="6632" width="15" style="171" customWidth="1"/>
    <col min="6633" max="6882" width="8.85546875" style="171"/>
    <col min="6883" max="6883" width="32" style="171" customWidth="1"/>
    <col min="6884" max="6888" width="15" style="171" customWidth="1"/>
    <col min="6889" max="7138" width="8.85546875" style="171"/>
    <col min="7139" max="7139" width="32" style="171" customWidth="1"/>
    <col min="7140" max="7144" width="15" style="171" customWidth="1"/>
    <col min="7145" max="7394" width="8.85546875" style="171"/>
    <col min="7395" max="7395" width="32" style="171" customWidth="1"/>
    <col min="7396" max="7400" width="15" style="171" customWidth="1"/>
    <col min="7401" max="7650" width="8.85546875" style="171"/>
    <col min="7651" max="7651" width="32" style="171" customWidth="1"/>
    <col min="7652" max="7656" width="15" style="171" customWidth="1"/>
    <col min="7657" max="7906" width="8.85546875" style="171"/>
    <col min="7907" max="7907" width="32" style="171" customWidth="1"/>
    <col min="7908" max="7912" width="15" style="171" customWidth="1"/>
    <col min="7913" max="8162" width="8.85546875" style="171"/>
    <col min="8163" max="8163" width="32" style="171" customWidth="1"/>
    <col min="8164" max="8168" width="15" style="171" customWidth="1"/>
    <col min="8169" max="8418" width="8.85546875" style="171"/>
    <col min="8419" max="8419" width="32" style="171" customWidth="1"/>
    <col min="8420" max="8424" width="15" style="171" customWidth="1"/>
    <col min="8425" max="8674" width="8.85546875" style="171"/>
    <col min="8675" max="8675" width="32" style="171" customWidth="1"/>
    <col min="8676" max="8680" width="15" style="171" customWidth="1"/>
    <col min="8681" max="8930" width="8.85546875" style="171"/>
    <col min="8931" max="8931" width="32" style="171" customWidth="1"/>
    <col min="8932" max="8936" width="15" style="171" customWidth="1"/>
    <col min="8937" max="9186" width="8.85546875" style="171"/>
    <col min="9187" max="9187" width="32" style="171" customWidth="1"/>
    <col min="9188" max="9192" width="15" style="171" customWidth="1"/>
    <col min="9193" max="9442" width="8.85546875" style="171"/>
    <col min="9443" max="9443" width="32" style="171" customWidth="1"/>
    <col min="9444" max="9448" width="15" style="171" customWidth="1"/>
    <col min="9449" max="9698" width="8.85546875" style="171"/>
    <col min="9699" max="9699" width="32" style="171" customWidth="1"/>
    <col min="9700" max="9704" width="15" style="171" customWidth="1"/>
    <col min="9705" max="9954" width="8.85546875" style="171"/>
    <col min="9955" max="9955" width="32" style="171" customWidth="1"/>
    <col min="9956" max="9960" width="15" style="171" customWidth="1"/>
    <col min="9961" max="10210" width="8.85546875" style="171"/>
    <col min="10211" max="10211" width="32" style="171" customWidth="1"/>
    <col min="10212" max="10216" width="15" style="171" customWidth="1"/>
    <col min="10217" max="10466" width="8.85546875" style="171"/>
    <col min="10467" max="10467" width="32" style="171" customWidth="1"/>
    <col min="10468" max="10472" width="15" style="171" customWidth="1"/>
    <col min="10473" max="10722" width="8.85546875" style="171"/>
    <col min="10723" max="10723" width="32" style="171" customWidth="1"/>
    <col min="10724" max="10728" width="15" style="171" customWidth="1"/>
    <col min="10729" max="10978" width="8.85546875" style="171"/>
    <col min="10979" max="10979" width="32" style="171" customWidth="1"/>
    <col min="10980" max="10984" width="15" style="171" customWidth="1"/>
    <col min="10985" max="11234" width="8.85546875" style="171"/>
    <col min="11235" max="11235" width="32" style="171" customWidth="1"/>
    <col min="11236" max="11240" width="15" style="171" customWidth="1"/>
    <col min="11241" max="11490" width="8.85546875" style="171"/>
    <col min="11491" max="11491" width="32" style="171" customWidth="1"/>
    <col min="11492" max="11496" width="15" style="171" customWidth="1"/>
    <col min="11497" max="11746" width="8.85546875" style="171"/>
    <col min="11747" max="11747" width="32" style="171" customWidth="1"/>
    <col min="11748" max="11752" width="15" style="171" customWidth="1"/>
    <col min="11753" max="12002" width="8.85546875" style="171"/>
    <col min="12003" max="12003" width="32" style="171" customWidth="1"/>
    <col min="12004" max="12008" width="15" style="171" customWidth="1"/>
    <col min="12009" max="12258" width="8.85546875" style="171"/>
    <col min="12259" max="12259" width="32" style="171" customWidth="1"/>
    <col min="12260" max="12264" width="15" style="171" customWidth="1"/>
    <col min="12265" max="12514" width="8.85546875" style="171"/>
    <col min="12515" max="12515" width="32" style="171" customWidth="1"/>
    <col min="12516" max="12520" width="15" style="171" customWidth="1"/>
    <col min="12521" max="12770" width="8.85546875" style="171"/>
    <col min="12771" max="12771" width="32" style="171" customWidth="1"/>
    <col min="12772" max="12776" width="15" style="171" customWidth="1"/>
    <col min="12777" max="13026" width="8.85546875" style="171"/>
    <col min="13027" max="13027" width="32" style="171" customWidth="1"/>
    <col min="13028" max="13032" width="15" style="171" customWidth="1"/>
    <col min="13033" max="13282" width="8.85546875" style="171"/>
    <col min="13283" max="13283" width="32" style="171" customWidth="1"/>
    <col min="13284" max="13288" width="15" style="171" customWidth="1"/>
    <col min="13289" max="13538" width="8.85546875" style="171"/>
    <col min="13539" max="13539" width="32" style="171" customWidth="1"/>
    <col min="13540" max="13544" width="15" style="171" customWidth="1"/>
    <col min="13545" max="13794" width="8.85546875" style="171"/>
    <col min="13795" max="13795" width="32" style="171" customWidth="1"/>
    <col min="13796" max="13800" width="15" style="171" customWidth="1"/>
    <col min="13801" max="14050" width="8.85546875" style="171"/>
    <col min="14051" max="14051" width="32" style="171" customWidth="1"/>
    <col min="14052" max="14056" width="15" style="171" customWidth="1"/>
    <col min="14057" max="14306" width="8.85546875" style="171"/>
    <col min="14307" max="14307" width="32" style="171" customWidth="1"/>
    <col min="14308" max="14312" width="15" style="171" customWidth="1"/>
    <col min="14313" max="14562" width="8.85546875" style="171"/>
    <col min="14563" max="14563" width="32" style="171" customWidth="1"/>
    <col min="14564" max="14568" width="15" style="171" customWidth="1"/>
    <col min="14569" max="14818" width="8.85546875" style="171"/>
    <col min="14819" max="14819" width="32" style="171" customWidth="1"/>
    <col min="14820" max="14824" width="15" style="171" customWidth="1"/>
    <col min="14825" max="15074" width="8.85546875" style="171"/>
    <col min="15075" max="15075" width="32" style="171" customWidth="1"/>
    <col min="15076" max="15080" width="15" style="171" customWidth="1"/>
    <col min="15081" max="15330" width="8.85546875" style="171"/>
    <col min="15331" max="15331" width="32" style="171" customWidth="1"/>
    <col min="15332" max="15336" width="15" style="171" customWidth="1"/>
    <col min="15337" max="15586" width="8.85546875" style="171"/>
    <col min="15587" max="15587" width="32" style="171" customWidth="1"/>
    <col min="15588" max="15592" width="15" style="171" customWidth="1"/>
    <col min="15593" max="15842" width="8.85546875" style="171"/>
    <col min="15843" max="15843" width="32" style="171" customWidth="1"/>
    <col min="15844" max="15848" width="15" style="171" customWidth="1"/>
    <col min="15849" max="16098" width="8.85546875" style="171"/>
    <col min="16099" max="16099" width="32" style="171" customWidth="1"/>
    <col min="16100" max="16104" width="15" style="171" customWidth="1"/>
    <col min="16105" max="16384" width="8.85546875" style="171"/>
  </cols>
  <sheetData>
    <row r="1" spans="1:13" s="161" customFormat="1" ht="27.6" customHeight="1">
      <c r="A1" s="233" t="s">
        <v>161</v>
      </c>
      <c r="B1" s="233"/>
      <c r="C1" s="233"/>
      <c r="D1" s="233"/>
      <c r="E1" s="233"/>
      <c r="F1" s="233"/>
      <c r="G1" s="141"/>
      <c r="H1" s="141"/>
      <c r="I1" s="160"/>
    </row>
    <row r="2" spans="1:13" s="161" customFormat="1" ht="36">
      <c r="A2" s="162"/>
      <c r="B2" s="163"/>
      <c r="C2" s="164" t="s">
        <v>160</v>
      </c>
      <c r="D2" s="164" t="s">
        <v>162</v>
      </c>
      <c r="E2" s="164"/>
      <c r="F2" s="164"/>
      <c r="G2" s="141"/>
      <c r="H2" s="142"/>
      <c r="I2" s="16"/>
      <c r="J2"/>
    </row>
    <row r="3" spans="1:13" s="161" customFormat="1" ht="24">
      <c r="A3" s="165" t="s">
        <v>123</v>
      </c>
      <c r="B3" s="166" t="s">
        <v>59</v>
      </c>
      <c r="C3" s="167" t="s">
        <v>163</v>
      </c>
      <c r="D3" s="167" t="s">
        <v>164</v>
      </c>
      <c r="E3" s="167"/>
      <c r="F3" s="167"/>
      <c r="G3" s="141"/>
      <c r="H3" s="142"/>
      <c r="I3" s="16"/>
      <c r="J3"/>
    </row>
    <row r="4" spans="1:13" s="161" customFormat="1" ht="12.75">
      <c r="A4" s="168"/>
      <c r="B4" s="169"/>
      <c r="C4" s="169"/>
      <c r="D4" s="170"/>
      <c r="E4" s="169"/>
      <c r="F4" s="170"/>
      <c r="G4" s="141"/>
      <c r="H4" s="142"/>
      <c r="I4" s="16"/>
      <c r="J4"/>
    </row>
    <row r="5" spans="1:13" s="161" customFormat="1" ht="12.75">
      <c r="A5" s="101" t="s">
        <v>30</v>
      </c>
      <c r="B5" s="41"/>
      <c r="C5" s="41"/>
      <c r="D5" s="41"/>
      <c r="E5" s="41"/>
      <c r="F5" s="41"/>
      <c r="G5" s="141"/>
      <c r="H5" s="142"/>
      <c r="I5" s="16"/>
      <c r="J5"/>
    </row>
    <row r="6" spans="1:13" s="161" customFormat="1" ht="12.75">
      <c r="A6" s="95" t="s">
        <v>50</v>
      </c>
      <c r="B6" s="41">
        <v>18</v>
      </c>
      <c r="C6" s="43">
        <f>+'[2]Gelir Tablosu'!$D$9</f>
        <v>27876425</v>
      </c>
      <c r="D6" s="43">
        <f>+'[4]Gelir Tablosu'!$D$9</f>
        <v>16254142</v>
      </c>
      <c r="E6" s="43"/>
      <c r="F6" s="43"/>
      <c r="G6" s="141"/>
      <c r="H6" s="142"/>
      <c r="I6" s="16"/>
      <c r="J6"/>
      <c r="K6"/>
      <c r="L6"/>
      <c r="M6"/>
    </row>
    <row r="7" spans="1:13" s="161" customFormat="1" ht="12.75">
      <c r="A7" s="95" t="s">
        <v>31</v>
      </c>
      <c r="B7" s="41">
        <v>18</v>
      </c>
      <c r="C7" s="43">
        <f>+'[2]Gelir Tablosu'!$D$10</f>
        <v>-24157311</v>
      </c>
      <c r="D7" s="43">
        <f>+'[4]Gelir Tablosu'!$D$10</f>
        <v>-14186069</v>
      </c>
      <c r="E7" s="43"/>
      <c r="F7" s="43"/>
      <c r="G7" s="141"/>
      <c r="H7" s="142"/>
      <c r="I7" s="14"/>
      <c r="J7"/>
      <c r="K7"/>
      <c r="L7"/>
      <c r="M7"/>
    </row>
    <row r="8" spans="1:13" s="161" customFormat="1" ht="11.25" customHeight="1">
      <c r="A8" s="82"/>
      <c r="B8" s="102"/>
      <c r="C8" s="44"/>
      <c r="D8" s="43"/>
      <c r="E8" s="44"/>
      <c r="F8" s="43"/>
      <c r="G8" s="143" t="s">
        <v>137</v>
      </c>
      <c r="H8" s="143" t="s">
        <v>137</v>
      </c>
      <c r="I8" s="16"/>
      <c r="J8"/>
      <c r="K8"/>
      <c r="L8"/>
      <c r="M8"/>
    </row>
    <row r="9" spans="1:13" s="161" customFormat="1" ht="12.75">
      <c r="A9" s="103" t="s">
        <v>20</v>
      </c>
      <c r="B9" s="104"/>
      <c r="C9" s="45">
        <f>+SUM(C6:C7)</f>
        <v>3719114</v>
      </c>
      <c r="D9" s="45">
        <f>+SUM(D6:D7)</f>
        <v>2068073</v>
      </c>
      <c r="E9" s="45"/>
      <c r="F9" s="45"/>
      <c r="G9" s="141">
        <f>+C9-'[1]Profit or Loss'!C9</f>
        <v>0</v>
      </c>
      <c r="H9" s="141">
        <f>+D9-'[1]Profit or Loss'!D9</f>
        <v>0</v>
      </c>
      <c r="I9" s="16"/>
      <c r="J9"/>
      <c r="K9"/>
      <c r="L9"/>
      <c r="M9"/>
    </row>
    <row r="10" spans="1:13" s="161" customFormat="1" ht="12.75" customHeight="1">
      <c r="A10" s="95"/>
      <c r="B10" s="105"/>
      <c r="C10" s="41"/>
      <c r="D10" s="41"/>
      <c r="E10" s="41"/>
      <c r="F10" s="41"/>
      <c r="G10" s="141"/>
      <c r="H10" s="144"/>
      <c r="I10" s="16"/>
      <c r="J10"/>
      <c r="K10"/>
      <c r="L10"/>
      <c r="M10"/>
    </row>
    <row r="11" spans="1:13" s="161" customFormat="1" ht="12.75">
      <c r="A11" s="95" t="s">
        <v>150</v>
      </c>
      <c r="B11" s="41">
        <v>19</v>
      </c>
      <c r="C11" s="43">
        <f>+'[2]Gelir Tablosu'!$D$14</f>
        <v>-480099</v>
      </c>
      <c r="D11" s="43">
        <f>+'[4]Gelir Tablosu'!$D$14</f>
        <v>-209224</v>
      </c>
      <c r="E11" s="43"/>
      <c r="F11" s="43"/>
      <c r="G11" s="141"/>
      <c r="H11" s="144"/>
      <c r="I11" s="15"/>
      <c r="J11"/>
      <c r="K11"/>
      <c r="L11"/>
      <c r="M11"/>
    </row>
    <row r="12" spans="1:13" s="161" customFormat="1" ht="12.75">
      <c r="A12" s="95" t="s">
        <v>32</v>
      </c>
      <c r="B12" s="41">
        <v>19</v>
      </c>
      <c r="C12" s="43">
        <f>+'[2]Gelir Tablosu'!$D$15</f>
        <v>-285627</v>
      </c>
      <c r="D12" s="43">
        <f>+'[4]Gelir Tablosu'!$D$15</f>
        <v>-170047</v>
      </c>
      <c r="E12" s="43"/>
      <c r="F12" s="43"/>
      <c r="G12" s="141"/>
      <c r="H12" s="144"/>
      <c r="I12" s="15"/>
      <c r="J12"/>
      <c r="K12"/>
      <c r="L12"/>
      <c r="M12"/>
    </row>
    <row r="13" spans="1:13" s="161" customFormat="1" ht="12.75">
      <c r="A13" s="95" t="s">
        <v>33</v>
      </c>
      <c r="B13" s="41">
        <v>19</v>
      </c>
      <c r="C13" s="43">
        <f>+'[2]Gelir Tablosu'!$D$16</f>
        <v>-276715</v>
      </c>
      <c r="D13" s="43">
        <f>+'[4]Gelir Tablosu'!$D$16</f>
        <v>-129519</v>
      </c>
      <c r="E13" s="43"/>
      <c r="F13" s="43"/>
      <c r="G13" s="141"/>
      <c r="H13" s="144"/>
      <c r="I13" s="16"/>
      <c r="J13"/>
      <c r="K13"/>
      <c r="L13"/>
      <c r="M13"/>
    </row>
    <row r="14" spans="1:13" s="161" customFormat="1" ht="12.75">
      <c r="A14" s="95" t="s">
        <v>51</v>
      </c>
      <c r="B14" s="41">
        <v>21</v>
      </c>
      <c r="C14" s="43">
        <f>+'[2]Gelir Tablosu'!$D$17</f>
        <v>808270</v>
      </c>
      <c r="D14" s="43">
        <f>+'[4]Gelir Tablosu'!$D$17</f>
        <v>381260</v>
      </c>
      <c r="E14" s="43"/>
      <c r="F14" s="43"/>
      <c r="G14" s="141"/>
      <c r="H14" s="144"/>
      <c r="I14" s="16"/>
      <c r="J14" s="33"/>
      <c r="K14"/>
      <c r="L14"/>
      <c r="M14"/>
    </row>
    <row r="15" spans="1:13" s="161" customFormat="1" ht="12.75">
      <c r="A15" s="95" t="s">
        <v>52</v>
      </c>
      <c r="B15" s="41">
        <v>21</v>
      </c>
      <c r="C15" s="43">
        <f>+'[2]Gelir Tablosu'!$D$18</f>
        <v>-362161</v>
      </c>
      <c r="D15" s="43">
        <f>+'[4]Gelir Tablosu'!$D$18</f>
        <v>-219887</v>
      </c>
      <c r="E15" s="43"/>
      <c r="F15" s="43"/>
      <c r="G15" s="141"/>
      <c r="H15" s="144"/>
      <c r="I15" s="16"/>
      <c r="J15"/>
      <c r="K15"/>
      <c r="L15"/>
      <c r="M15"/>
    </row>
    <row r="16" spans="1:13" s="161" customFormat="1" ht="12" customHeight="1">
      <c r="A16" s="82"/>
      <c r="B16" s="102"/>
      <c r="C16" s="38"/>
      <c r="D16" s="39"/>
      <c r="E16" s="38"/>
      <c r="F16" s="39"/>
      <c r="G16" s="143" t="s">
        <v>137</v>
      </c>
      <c r="H16" s="143" t="s">
        <v>137</v>
      </c>
      <c r="I16" s="15"/>
      <c r="J16"/>
      <c r="K16"/>
      <c r="L16"/>
      <c r="M16"/>
    </row>
    <row r="17" spans="1:13" s="161" customFormat="1" ht="12.75">
      <c r="A17" s="103" t="s">
        <v>53</v>
      </c>
      <c r="B17" s="104"/>
      <c r="C17" s="45">
        <f>+SUM(C9:C15)</f>
        <v>3122782</v>
      </c>
      <c r="D17" s="45">
        <f>+SUM(D9:D15)</f>
        <v>1720656</v>
      </c>
      <c r="E17" s="45"/>
      <c r="F17" s="45"/>
      <c r="G17" s="141">
        <f>+C17-'[1]Profit or Loss'!C17</f>
        <v>0</v>
      </c>
      <c r="H17" s="141">
        <f>+D17-'[1]Profit or Loss'!D17</f>
        <v>0</v>
      </c>
      <c r="I17" s="15"/>
      <c r="J17"/>
      <c r="K17"/>
      <c r="L17"/>
      <c r="M17"/>
    </row>
    <row r="18" spans="1:13" s="161" customFormat="1" ht="11.25" customHeight="1">
      <c r="A18" s="95"/>
      <c r="B18" s="105"/>
      <c r="C18" s="41"/>
      <c r="D18" s="41"/>
      <c r="E18" s="41"/>
      <c r="F18" s="41"/>
      <c r="G18" s="141"/>
      <c r="H18" s="144"/>
      <c r="I18" s="15"/>
      <c r="J18"/>
      <c r="K18"/>
      <c r="L18"/>
      <c r="M18"/>
    </row>
    <row r="19" spans="1:13" ht="12.75">
      <c r="A19" s="95" t="s">
        <v>64</v>
      </c>
      <c r="B19" s="41">
        <v>29</v>
      </c>
      <c r="C19" s="43">
        <f>+'[2]Gelir Tablosu'!$D$22</f>
        <v>3601</v>
      </c>
      <c r="D19" s="46">
        <f>+'[4]Gelir Tablosu'!$D$22</f>
        <v>2464</v>
      </c>
      <c r="E19" s="43"/>
      <c r="F19" s="46"/>
      <c r="H19" s="144"/>
      <c r="I19" s="15"/>
      <c r="J19"/>
      <c r="K19"/>
      <c r="L19"/>
      <c r="M19"/>
    </row>
    <row r="20" spans="1:13" s="161" customFormat="1" ht="11.25" customHeight="1">
      <c r="A20" s="95" t="s">
        <v>56</v>
      </c>
      <c r="B20" s="41">
        <v>29</v>
      </c>
      <c r="C20" s="43">
        <f>+'[2]Gelir Tablosu'!$D$23</f>
        <v>-16226</v>
      </c>
      <c r="D20" s="46">
        <f>+'[4]Gelir Tablosu'!$D$23</f>
        <v>0</v>
      </c>
      <c r="E20" s="43"/>
      <c r="F20" s="46"/>
      <c r="G20" s="141"/>
      <c r="H20" s="144"/>
      <c r="I20" s="15"/>
      <c r="J20"/>
      <c r="K20"/>
      <c r="L20"/>
      <c r="M20"/>
    </row>
    <row r="21" spans="1:13" s="161" customFormat="1" ht="26.25" hidden="1" customHeight="1">
      <c r="A21" s="95" t="s">
        <v>139</v>
      </c>
      <c r="B21" s="41">
        <v>32</v>
      </c>
      <c r="C21" s="47">
        <f>+'[2]Gelir Tablosu'!$D$24</f>
        <v>0</v>
      </c>
      <c r="D21" s="47">
        <f>+'[4]Gelir Tablosu'!$D$24</f>
        <v>0</v>
      </c>
      <c r="E21" s="47"/>
      <c r="F21" s="47"/>
      <c r="G21" s="141"/>
      <c r="H21" s="144"/>
      <c r="I21" s="15"/>
      <c r="J21"/>
      <c r="K21"/>
      <c r="L21"/>
      <c r="M21"/>
    </row>
    <row r="22" spans="1:13" s="161" customFormat="1" ht="11.25" customHeight="1">
      <c r="A22" s="95"/>
      <c r="B22" s="41"/>
      <c r="C22" s="44"/>
      <c r="D22" s="43"/>
      <c r="E22" s="44"/>
      <c r="F22" s="43"/>
      <c r="G22" s="143" t="s">
        <v>137</v>
      </c>
      <c r="H22" s="143" t="s">
        <v>137</v>
      </c>
      <c r="I22" s="16"/>
      <c r="J22"/>
      <c r="K22"/>
      <c r="L22"/>
      <c r="M22"/>
    </row>
    <row r="23" spans="1:13" s="161" customFormat="1" ht="12.75">
      <c r="A23" s="103" t="s">
        <v>69</v>
      </c>
      <c r="B23" s="104"/>
      <c r="C23" s="45">
        <f>+SUM(C17:C21)</f>
        <v>3110157</v>
      </c>
      <c r="D23" s="45">
        <f>+SUM(D17:D21)</f>
        <v>1723120</v>
      </c>
      <c r="E23" s="45"/>
      <c r="F23" s="45"/>
      <c r="G23" s="141">
        <f>+C23-'[1]Profit or Loss'!C24</f>
        <v>0</v>
      </c>
      <c r="H23" s="141">
        <f>+D23-'[1]Profit or Loss'!D24</f>
        <v>0</v>
      </c>
      <c r="I23" s="16"/>
      <c r="J23"/>
      <c r="K23"/>
      <c r="L23"/>
      <c r="M23"/>
    </row>
    <row r="24" spans="1:13" s="161" customFormat="1" ht="11.25" customHeight="1">
      <c r="A24" s="95"/>
      <c r="B24" s="105"/>
      <c r="C24" s="40"/>
      <c r="D24" s="41"/>
      <c r="E24" s="40"/>
      <c r="F24" s="41"/>
      <c r="G24" s="141"/>
      <c r="H24" s="144"/>
      <c r="I24" s="16"/>
      <c r="J24"/>
      <c r="K24"/>
      <c r="L24"/>
      <c r="M24"/>
    </row>
    <row r="25" spans="1:13" s="161" customFormat="1" ht="12.75">
      <c r="A25" s="95" t="s">
        <v>65</v>
      </c>
      <c r="B25" s="41">
        <v>22</v>
      </c>
      <c r="C25" s="43">
        <f>+'[2]Gelir Tablosu'!$D$28</f>
        <v>1527538</v>
      </c>
      <c r="D25" s="43">
        <f>+'[4]Gelir Tablosu'!$D$28</f>
        <v>770574</v>
      </c>
      <c r="E25" s="43"/>
      <c r="F25" s="43"/>
      <c r="G25" s="141"/>
      <c r="H25" s="144"/>
      <c r="I25" s="15"/>
      <c r="J25"/>
      <c r="K25"/>
      <c r="L25"/>
      <c r="M25"/>
    </row>
    <row r="26" spans="1:13" s="161" customFormat="1" ht="12.75">
      <c r="A26" s="95" t="s">
        <v>66</v>
      </c>
      <c r="B26" s="41">
        <v>23</v>
      </c>
      <c r="C26" s="43">
        <f>+'[2]Gelir Tablosu'!$D$29</f>
        <v>-2352474</v>
      </c>
      <c r="D26" s="43">
        <f>+'[4]Gelir Tablosu'!$D$29</f>
        <v>-676515</v>
      </c>
      <c r="E26" s="43"/>
      <c r="F26" s="43"/>
      <c r="G26" s="141"/>
      <c r="H26" s="144"/>
      <c r="I26" s="15"/>
      <c r="J26"/>
      <c r="K26"/>
      <c r="L26"/>
      <c r="M26"/>
    </row>
    <row r="27" spans="1:13" s="161" customFormat="1" ht="12" customHeight="1">
      <c r="A27" s="106"/>
      <c r="B27" s="107"/>
      <c r="C27" s="8"/>
      <c r="D27" s="3"/>
      <c r="E27" s="8"/>
      <c r="F27" s="3"/>
      <c r="G27" s="143" t="s">
        <v>137</v>
      </c>
      <c r="H27" s="143" t="s">
        <v>137</v>
      </c>
      <c r="I27" s="16"/>
      <c r="J27"/>
    </row>
    <row r="28" spans="1:13" s="161" customFormat="1" ht="13.5" customHeight="1">
      <c r="A28" s="103" t="s">
        <v>34</v>
      </c>
      <c r="B28" s="104"/>
      <c r="C28" s="45">
        <f>+SUM(C23:C26)</f>
        <v>2285221</v>
      </c>
      <c r="D28" s="45">
        <f>+SUM(D23:D26)</f>
        <v>1817179</v>
      </c>
      <c r="E28" s="45"/>
      <c r="F28" s="45"/>
      <c r="G28" s="141">
        <f>+C28-'[1]Profit or Loss'!C29</f>
        <v>0</v>
      </c>
      <c r="H28" s="141">
        <f>+D28-'[1]Profit or Loss'!D29</f>
        <v>0</v>
      </c>
      <c r="I28" s="16"/>
    </row>
    <row r="29" spans="1:13" s="161" customFormat="1" ht="12.75">
      <c r="A29" s="101"/>
      <c r="B29" s="108"/>
      <c r="C29" s="48"/>
      <c r="D29" s="49"/>
      <c r="E29" s="48"/>
      <c r="F29" s="49"/>
      <c r="G29" s="141"/>
      <c r="H29" s="144"/>
      <c r="I29" s="16"/>
    </row>
    <row r="30" spans="1:13" s="161" customFormat="1">
      <c r="A30" s="101" t="s">
        <v>120</v>
      </c>
      <c r="B30" s="40"/>
      <c r="C30" s="44">
        <f>+SUM(C31:C32)</f>
        <v>516558</v>
      </c>
      <c r="D30" s="44">
        <f>+SUM(D31:D32)</f>
        <v>2195</v>
      </c>
      <c r="E30" s="44"/>
      <c r="F30" s="44"/>
      <c r="G30" s="141"/>
      <c r="H30" s="144"/>
      <c r="I30" s="15"/>
    </row>
    <row r="31" spans="1:13" s="161" customFormat="1">
      <c r="A31" s="95" t="s">
        <v>61</v>
      </c>
      <c r="B31" s="41">
        <v>24</v>
      </c>
      <c r="C31" s="43">
        <f>+'[2]Gelir Tablosu'!$D$34</f>
        <v>-32280.230334550855</v>
      </c>
      <c r="D31" s="43">
        <f>+'[4]Gelir Tablosu'!$D$34</f>
        <v>-12900.599064557609</v>
      </c>
      <c r="E31" s="43"/>
      <c r="F31" s="43"/>
      <c r="G31" s="141"/>
      <c r="H31" s="144"/>
      <c r="I31" s="15"/>
    </row>
    <row r="32" spans="1:13" s="161" customFormat="1" ht="12.75">
      <c r="A32" s="95" t="s">
        <v>176</v>
      </c>
      <c r="B32" s="41">
        <v>24</v>
      </c>
      <c r="C32" s="43">
        <f>+'[2]Gelir Tablosu'!$D$35</f>
        <v>548838.23033455084</v>
      </c>
      <c r="D32" s="43">
        <f>+'[4]Gelir Tablosu'!$D$35</f>
        <v>15095.599064557609</v>
      </c>
      <c r="E32" s="43"/>
      <c r="F32" s="43"/>
      <c r="G32" s="141"/>
      <c r="H32" s="144"/>
      <c r="I32" s="16"/>
    </row>
    <row r="33" spans="1:9" s="161" customFormat="1" ht="12" customHeight="1">
      <c r="A33" s="106"/>
      <c r="B33" s="107"/>
      <c r="C33" s="172"/>
      <c r="D33" s="172"/>
      <c r="E33" s="172"/>
      <c r="F33" s="172"/>
      <c r="G33" s="143" t="s">
        <v>137</v>
      </c>
      <c r="H33" s="143" t="s">
        <v>137</v>
      </c>
      <c r="I33" s="16"/>
    </row>
    <row r="34" spans="1:9" s="161" customFormat="1" ht="12.75">
      <c r="A34" s="103" t="s">
        <v>81</v>
      </c>
      <c r="B34" s="104"/>
      <c r="C34" s="45">
        <f>+C28+C31+C32</f>
        <v>2801779</v>
      </c>
      <c r="D34" s="45">
        <f>+D28+D31+D32</f>
        <v>1819374</v>
      </c>
      <c r="E34" s="45"/>
      <c r="F34" s="45"/>
      <c r="G34" s="141">
        <f>+C34-'[1]Profit or Loss'!C35</f>
        <v>0</v>
      </c>
      <c r="H34" s="141">
        <f>+D34-'[1]Profit or Loss'!D35</f>
        <v>0</v>
      </c>
      <c r="I34" s="16"/>
    </row>
    <row r="35" spans="1:9" s="161" customFormat="1" ht="12.75">
      <c r="A35" s="103"/>
      <c r="B35" s="104"/>
      <c r="C35" s="173"/>
      <c r="D35" s="173"/>
      <c r="E35" s="173"/>
      <c r="F35" s="173"/>
      <c r="G35" s="141"/>
      <c r="H35" s="144"/>
      <c r="I35" s="16"/>
    </row>
    <row r="36" spans="1:9" s="175" customFormat="1" ht="17.25" customHeight="1" thickBot="1">
      <c r="A36" s="86" t="s">
        <v>124</v>
      </c>
      <c r="B36" s="174">
        <v>25</v>
      </c>
      <c r="C36" s="50" t="s">
        <v>175</v>
      </c>
      <c r="D36" s="50" t="s">
        <v>174</v>
      </c>
      <c r="E36" s="50"/>
      <c r="F36" s="50"/>
      <c r="G36" s="141" t="b">
        <f>+C36='[1]Profit or Loss'!C37</f>
        <v>1</v>
      </c>
      <c r="H36" s="141" t="b">
        <f>+D36='[1]Profit or Loss'!D37</f>
        <v>1</v>
      </c>
      <c r="I36" s="15"/>
    </row>
    <row r="37" spans="1:9" ht="12.75" thickTop="1">
      <c r="H37" s="144"/>
      <c r="I37" s="15"/>
    </row>
    <row r="38" spans="1:9" ht="12.75">
      <c r="H38" s="144"/>
      <c r="I38" s="16"/>
    </row>
    <row r="39" spans="1:9" ht="12.75">
      <c r="H39" s="144"/>
      <c r="I39" s="16"/>
    </row>
    <row r="40" spans="1:9" ht="12.75">
      <c r="H40" s="144"/>
      <c r="I40" s="16"/>
    </row>
    <row r="41" spans="1:9">
      <c r="H41" s="144"/>
      <c r="I41" s="17"/>
    </row>
  </sheetData>
  <mergeCells count="1">
    <mergeCell ref="A1:F1"/>
  </mergeCells>
  <pageMargins left="0.7" right="0.7" top="0.75" bottom="0.75" header="0.3" footer="0.3"/>
  <pageSetup paperSize="9" scale="87" fitToHeight="0" orientation="portrait" r:id="rId1"/>
  <headerFooter>
    <oddFooter>&amp;R&amp;1#&amp;"Calibri"&amp;10&amp;K008000Herkese Açık-Public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S27"/>
  <sheetViews>
    <sheetView showGridLines="0" view="pageBreakPreview" zoomScaleNormal="80" zoomScaleSheetLayoutView="100" workbookViewId="0">
      <selection activeCell="D25" sqref="D25"/>
    </sheetView>
  </sheetViews>
  <sheetFormatPr defaultColWidth="8.85546875" defaultRowHeight="12"/>
  <cols>
    <col min="1" max="1" width="62" style="171" customWidth="1"/>
    <col min="2" max="2" width="13.7109375" style="172" customWidth="1"/>
    <col min="3" max="3" width="20.28515625" style="172" customWidth="1"/>
    <col min="4" max="4" width="19.85546875" style="172" customWidth="1"/>
    <col min="5" max="5" width="20.28515625" style="187" hidden="1" customWidth="1"/>
    <col min="6" max="6" width="20.28515625" style="172" hidden="1" customWidth="1"/>
    <col min="7" max="7" width="11.42578125" style="145" bestFit="1" customWidth="1"/>
    <col min="8" max="8" width="10" style="145" bestFit="1" customWidth="1"/>
    <col min="9" max="9" width="63" style="171" bestFit="1" customWidth="1"/>
    <col min="10" max="10" width="5.7109375" style="171" bestFit="1" customWidth="1"/>
    <col min="11" max="14" width="15.42578125" style="171" bestFit="1" customWidth="1"/>
    <col min="15" max="15" width="4.85546875" style="171" bestFit="1" customWidth="1"/>
    <col min="16" max="241" width="8.85546875" style="171"/>
    <col min="242" max="242" width="37.42578125" style="171" customWidth="1"/>
    <col min="243" max="243" width="13.42578125" style="171" customWidth="1"/>
    <col min="244" max="247" width="15" style="171" customWidth="1"/>
    <col min="248" max="497" width="8.85546875" style="171"/>
    <col min="498" max="498" width="37.42578125" style="171" customWidth="1"/>
    <col min="499" max="499" width="13.42578125" style="171" customWidth="1"/>
    <col min="500" max="503" width="15" style="171" customWidth="1"/>
    <col min="504" max="753" width="8.85546875" style="171"/>
    <col min="754" max="754" width="37.42578125" style="171" customWidth="1"/>
    <col min="755" max="755" width="13.42578125" style="171" customWidth="1"/>
    <col min="756" max="759" width="15" style="171" customWidth="1"/>
    <col min="760" max="1009" width="8.85546875" style="171"/>
    <col min="1010" max="1010" width="37.42578125" style="171" customWidth="1"/>
    <col min="1011" max="1011" width="13.42578125" style="171" customWidth="1"/>
    <col min="1012" max="1015" width="15" style="171" customWidth="1"/>
    <col min="1016" max="1265" width="8.85546875" style="171"/>
    <col min="1266" max="1266" width="37.42578125" style="171" customWidth="1"/>
    <col min="1267" max="1267" width="13.42578125" style="171" customWidth="1"/>
    <col min="1268" max="1271" width="15" style="171" customWidth="1"/>
    <col min="1272" max="1521" width="8.85546875" style="171"/>
    <col min="1522" max="1522" width="37.42578125" style="171" customWidth="1"/>
    <col min="1523" max="1523" width="13.42578125" style="171" customWidth="1"/>
    <col min="1524" max="1527" width="15" style="171" customWidth="1"/>
    <col min="1528" max="1777" width="8.85546875" style="171"/>
    <col min="1778" max="1778" width="37.42578125" style="171" customWidth="1"/>
    <col min="1779" max="1779" width="13.42578125" style="171" customWidth="1"/>
    <col min="1780" max="1783" width="15" style="171" customWidth="1"/>
    <col min="1784" max="2033" width="8.85546875" style="171"/>
    <col min="2034" max="2034" width="37.42578125" style="171" customWidth="1"/>
    <col min="2035" max="2035" width="13.42578125" style="171" customWidth="1"/>
    <col min="2036" max="2039" width="15" style="171" customWidth="1"/>
    <col min="2040" max="2289" width="8.85546875" style="171"/>
    <col min="2290" max="2290" width="37.42578125" style="171" customWidth="1"/>
    <col min="2291" max="2291" width="13.42578125" style="171" customWidth="1"/>
    <col min="2292" max="2295" width="15" style="171" customWidth="1"/>
    <col min="2296" max="2545" width="8.85546875" style="171"/>
    <col min="2546" max="2546" width="37.42578125" style="171" customWidth="1"/>
    <col min="2547" max="2547" width="13.42578125" style="171" customWidth="1"/>
    <col min="2548" max="2551" width="15" style="171" customWidth="1"/>
    <col min="2552" max="2801" width="8.85546875" style="171"/>
    <col min="2802" max="2802" width="37.42578125" style="171" customWidth="1"/>
    <col min="2803" max="2803" width="13.42578125" style="171" customWidth="1"/>
    <col min="2804" max="2807" width="15" style="171" customWidth="1"/>
    <col min="2808" max="3057" width="8.85546875" style="171"/>
    <col min="3058" max="3058" width="37.42578125" style="171" customWidth="1"/>
    <col min="3059" max="3059" width="13.42578125" style="171" customWidth="1"/>
    <col min="3060" max="3063" width="15" style="171" customWidth="1"/>
    <col min="3064" max="3313" width="8.85546875" style="171"/>
    <col min="3314" max="3314" width="37.42578125" style="171" customWidth="1"/>
    <col min="3315" max="3315" width="13.42578125" style="171" customWidth="1"/>
    <col min="3316" max="3319" width="15" style="171" customWidth="1"/>
    <col min="3320" max="3569" width="8.85546875" style="171"/>
    <col min="3570" max="3570" width="37.42578125" style="171" customWidth="1"/>
    <col min="3571" max="3571" width="13.42578125" style="171" customWidth="1"/>
    <col min="3572" max="3575" width="15" style="171" customWidth="1"/>
    <col min="3576" max="3825" width="8.85546875" style="171"/>
    <col min="3826" max="3826" width="37.42578125" style="171" customWidth="1"/>
    <col min="3827" max="3827" width="13.42578125" style="171" customWidth="1"/>
    <col min="3828" max="3831" width="15" style="171" customWidth="1"/>
    <col min="3832" max="4081" width="8.85546875" style="171"/>
    <col min="4082" max="4082" width="37.42578125" style="171" customWidth="1"/>
    <col min="4083" max="4083" width="13.42578125" style="171" customWidth="1"/>
    <col min="4084" max="4087" width="15" style="171" customWidth="1"/>
    <col min="4088" max="4337" width="8.85546875" style="171"/>
    <col min="4338" max="4338" width="37.42578125" style="171" customWidth="1"/>
    <col min="4339" max="4339" width="13.42578125" style="171" customWidth="1"/>
    <col min="4340" max="4343" width="15" style="171" customWidth="1"/>
    <col min="4344" max="4593" width="8.85546875" style="171"/>
    <col min="4594" max="4594" width="37.42578125" style="171" customWidth="1"/>
    <col min="4595" max="4595" width="13.42578125" style="171" customWidth="1"/>
    <col min="4596" max="4599" width="15" style="171" customWidth="1"/>
    <col min="4600" max="4849" width="8.85546875" style="171"/>
    <col min="4850" max="4850" width="37.42578125" style="171" customWidth="1"/>
    <col min="4851" max="4851" width="13.42578125" style="171" customWidth="1"/>
    <col min="4852" max="4855" width="15" style="171" customWidth="1"/>
    <col min="4856" max="5105" width="8.85546875" style="171"/>
    <col min="5106" max="5106" width="37.42578125" style="171" customWidth="1"/>
    <col min="5107" max="5107" width="13.42578125" style="171" customWidth="1"/>
    <col min="5108" max="5111" width="15" style="171" customWidth="1"/>
    <col min="5112" max="5361" width="8.85546875" style="171"/>
    <col min="5362" max="5362" width="37.42578125" style="171" customWidth="1"/>
    <col min="5363" max="5363" width="13.42578125" style="171" customWidth="1"/>
    <col min="5364" max="5367" width="15" style="171" customWidth="1"/>
    <col min="5368" max="5617" width="8.85546875" style="171"/>
    <col min="5618" max="5618" width="37.42578125" style="171" customWidth="1"/>
    <col min="5619" max="5619" width="13.42578125" style="171" customWidth="1"/>
    <col min="5620" max="5623" width="15" style="171" customWidth="1"/>
    <col min="5624" max="5873" width="8.85546875" style="171"/>
    <col min="5874" max="5874" width="37.42578125" style="171" customWidth="1"/>
    <col min="5875" max="5875" width="13.42578125" style="171" customWidth="1"/>
    <col min="5876" max="5879" width="15" style="171" customWidth="1"/>
    <col min="5880" max="6129" width="8.85546875" style="171"/>
    <col min="6130" max="6130" width="37.42578125" style="171" customWidth="1"/>
    <col min="6131" max="6131" width="13.42578125" style="171" customWidth="1"/>
    <col min="6132" max="6135" width="15" style="171" customWidth="1"/>
    <col min="6136" max="6385" width="8.85546875" style="171"/>
    <col min="6386" max="6386" width="37.42578125" style="171" customWidth="1"/>
    <col min="6387" max="6387" width="13.42578125" style="171" customWidth="1"/>
    <col min="6388" max="6391" width="15" style="171" customWidth="1"/>
    <col min="6392" max="6641" width="8.85546875" style="171"/>
    <col min="6642" max="6642" width="37.42578125" style="171" customWidth="1"/>
    <col min="6643" max="6643" width="13.42578125" style="171" customWidth="1"/>
    <col min="6644" max="6647" width="15" style="171" customWidth="1"/>
    <col min="6648" max="6897" width="8.85546875" style="171"/>
    <col min="6898" max="6898" width="37.42578125" style="171" customWidth="1"/>
    <col min="6899" max="6899" width="13.42578125" style="171" customWidth="1"/>
    <col min="6900" max="6903" width="15" style="171" customWidth="1"/>
    <col min="6904" max="7153" width="8.85546875" style="171"/>
    <col min="7154" max="7154" width="37.42578125" style="171" customWidth="1"/>
    <col min="7155" max="7155" width="13.42578125" style="171" customWidth="1"/>
    <col min="7156" max="7159" width="15" style="171" customWidth="1"/>
    <col min="7160" max="7409" width="8.85546875" style="171"/>
    <col min="7410" max="7410" width="37.42578125" style="171" customWidth="1"/>
    <col min="7411" max="7411" width="13.42578125" style="171" customWidth="1"/>
    <col min="7412" max="7415" width="15" style="171" customWidth="1"/>
    <col min="7416" max="7665" width="8.85546875" style="171"/>
    <col min="7666" max="7666" width="37.42578125" style="171" customWidth="1"/>
    <col min="7667" max="7667" width="13.42578125" style="171" customWidth="1"/>
    <col min="7668" max="7671" width="15" style="171" customWidth="1"/>
    <col min="7672" max="7921" width="8.85546875" style="171"/>
    <col min="7922" max="7922" width="37.42578125" style="171" customWidth="1"/>
    <col min="7923" max="7923" width="13.42578125" style="171" customWidth="1"/>
    <col min="7924" max="7927" width="15" style="171" customWidth="1"/>
    <col min="7928" max="8177" width="8.85546875" style="171"/>
    <col min="8178" max="8178" width="37.42578125" style="171" customWidth="1"/>
    <col min="8179" max="8179" width="13.42578125" style="171" customWidth="1"/>
    <col min="8180" max="8183" width="15" style="171" customWidth="1"/>
    <col min="8184" max="8433" width="8.85546875" style="171"/>
    <col min="8434" max="8434" width="37.42578125" style="171" customWidth="1"/>
    <col min="8435" max="8435" width="13.42578125" style="171" customWidth="1"/>
    <col min="8436" max="8439" width="15" style="171" customWidth="1"/>
    <col min="8440" max="8689" width="8.85546875" style="171"/>
    <col min="8690" max="8690" width="37.42578125" style="171" customWidth="1"/>
    <col min="8691" max="8691" width="13.42578125" style="171" customWidth="1"/>
    <col min="8692" max="8695" width="15" style="171" customWidth="1"/>
    <col min="8696" max="8945" width="8.85546875" style="171"/>
    <col min="8946" max="8946" width="37.42578125" style="171" customWidth="1"/>
    <col min="8947" max="8947" width="13.42578125" style="171" customWidth="1"/>
    <col min="8948" max="8951" width="15" style="171" customWidth="1"/>
    <col min="8952" max="9201" width="8.85546875" style="171"/>
    <col min="9202" max="9202" width="37.42578125" style="171" customWidth="1"/>
    <col min="9203" max="9203" width="13.42578125" style="171" customWidth="1"/>
    <col min="9204" max="9207" width="15" style="171" customWidth="1"/>
    <col min="9208" max="9457" width="8.85546875" style="171"/>
    <col min="9458" max="9458" width="37.42578125" style="171" customWidth="1"/>
    <col min="9459" max="9459" width="13.42578125" style="171" customWidth="1"/>
    <col min="9460" max="9463" width="15" style="171" customWidth="1"/>
    <col min="9464" max="9713" width="8.85546875" style="171"/>
    <col min="9714" max="9714" width="37.42578125" style="171" customWidth="1"/>
    <col min="9715" max="9715" width="13.42578125" style="171" customWidth="1"/>
    <col min="9716" max="9719" width="15" style="171" customWidth="1"/>
    <col min="9720" max="9969" width="8.85546875" style="171"/>
    <col min="9970" max="9970" width="37.42578125" style="171" customWidth="1"/>
    <col min="9971" max="9971" width="13.42578125" style="171" customWidth="1"/>
    <col min="9972" max="9975" width="15" style="171" customWidth="1"/>
    <col min="9976" max="10225" width="8.85546875" style="171"/>
    <col min="10226" max="10226" width="37.42578125" style="171" customWidth="1"/>
    <col min="10227" max="10227" width="13.42578125" style="171" customWidth="1"/>
    <col min="10228" max="10231" width="15" style="171" customWidth="1"/>
    <col min="10232" max="10481" width="8.85546875" style="171"/>
    <col min="10482" max="10482" width="37.42578125" style="171" customWidth="1"/>
    <col min="10483" max="10483" width="13.42578125" style="171" customWidth="1"/>
    <col min="10484" max="10487" width="15" style="171" customWidth="1"/>
    <col min="10488" max="10737" width="8.85546875" style="171"/>
    <col min="10738" max="10738" width="37.42578125" style="171" customWidth="1"/>
    <col min="10739" max="10739" width="13.42578125" style="171" customWidth="1"/>
    <col min="10740" max="10743" width="15" style="171" customWidth="1"/>
    <col min="10744" max="10993" width="8.85546875" style="171"/>
    <col min="10994" max="10994" width="37.42578125" style="171" customWidth="1"/>
    <col min="10995" max="10995" width="13.42578125" style="171" customWidth="1"/>
    <col min="10996" max="10999" width="15" style="171" customWidth="1"/>
    <col min="11000" max="11249" width="8.85546875" style="171"/>
    <col min="11250" max="11250" width="37.42578125" style="171" customWidth="1"/>
    <col min="11251" max="11251" width="13.42578125" style="171" customWidth="1"/>
    <col min="11252" max="11255" width="15" style="171" customWidth="1"/>
    <col min="11256" max="11505" width="8.85546875" style="171"/>
    <col min="11506" max="11506" width="37.42578125" style="171" customWidth="1"/>
    <col min="11507" max="11507" width="13.42578125" style="171" customWidth="1"/>
    <col min="11508" max="11511" width="15" style="171" customWidth="1"/>
    <col min="11512" max="11761" width="8.85546875" style="171"/>
    <col min="11762" max="11762" width="37.42578125" style="171" customWidth="1"/>
    <col min="11763" max="11763" width="13.42578125" style="171" customWidth="1"/>
    <col min="11764" max="11767" width="15" style="171" customWidth="1"/>
    <col min="11768" max="12017" width="8.85546875" style="171"/>
    <col min="12018" max="12018" width="37.42578125" style="171" customWidth="1"/>
    <col min="12019" max="12019" width="13.42578125" style="171" customWidth="1"/>
    <col min="12020" max="12023" width="15" style="171" customWidth="1"/>
    <col min="12024" max="12273" width="8.85546875" style="171"/>
    <col min="12274" max="12274" width="37.42578125" style="171" customWidth="1"/>
    <col min="12275" max="12275" width="13.42578125" style="171" customWidth="1"/>
    <col min="12276" max="12279" width="15" style="171" customWidth="1"/>
    <col min="12280" max="12529" width="8.85546875" style="171"/>
    <col min="12530" max="12530" width="37.42578125" style="171" customWidth="1"/>
    <col min="12531" max="12531" width="13.42578125" style="171" customWidth="1"/>
    <col min="12532" max="12535" width="15" style="171" customWidth="1"/>
    <col min="12536" max="12785" width="8.85546875" style="171"/>
    <col min="12786" max="12786" width="37.42578125" style="171" customWidth="1"/>
    <col min="12787" max="12787" width="13.42578125" style="171" customWidth="1"/>
    <col min="12788" max="12791" width="15" style="171" customWidth="1"/>
    <col min="12792" max="13041" width="8.85546875" style="171"/>
    <col min="13042" max="13042" width="37.42578125" style="171" customWidth="1"/>
    <col min="13043" max="13043" width="13.42578125" style="171" customWidth="1"/>
    <col min="13044" max="13047" width="15" style="171" customWidth="1"/>
    <col min="13048" max="13297" width="8.85546875" style="171"/>
    <col min="13298" max="13298" width="37.42578125" style="171" customWidth="1"/>
    <col min="13299" max="13299" width="13.42578125" style="171" customWidth="1"/>
    <col min="13300" max="13303" width="15" style="171" customWidth="1"/>
    <col min="13304" max="13553" width="8.85546875" style="171"/>
    <col min="13554" max="13554" width="37.42578125" style="171" customWidth="1"/>
    <col min="13555" max="13555" width="13.42578125" style="171" customWidth="1"/>
    <col min="13556" max="13559" width="15" style="171" customWidth="1"/>
    <col min="13560" max="13809" width="8.85546875" style="171"/>
    <col min="13810" max="13810" width="37.42578125" style="171" customWidth="1"/>
    <col min="13811" max="13811" width="13.42578125" style="171" customWidth="1"/>
    <col min="13812" max="13815" width="15" style="171" customWidth="1"/>
    <col min="13816" max="14065" width="8.85546875" style="171"/>
    <col min="14066" max="14066" width="37.42578125" style="171" customWidth="1"/>
    <col min="14067" max="14067" width="13.42578125" style="171" customWidth="1"/>
    <col min="14068" max="14071" width="15" style="171" customWidth="1"/>
    <col min="14072" max="14321" width="8.85546875" style="171"/>
    <col min="14322" max="14322" width="37.42578125" style="171" customWidth="1"/>
    <col min="14323" max="14323" width="13.42578125" style="171" customWidth="1"/>
    <col min="14324" max="14327" width="15" style="171" customWidth="1"/>
    <col min="14328" max="14577" width="8.85546875" style="171"/>
    <col min="14578" max="14578" width="37.42578125" style="171" customWidth="1"/>
    <col min="14579" max="14579" width="13.42578125" style="171" customWidth="1"/>
    <col min="14580" max="14583" width="15" style="171" customWidth="1"/>
    <col min="14584" max="14833" width="8.85546875" style="171"/>
    <col min="14834" max="14834" width="37.42578125" style="171" customWidth="1"/>
    <col min="14835" max="14835" width="13.42578125" style="171" customWidth="1"/>
    <col min="14836" max="14839" width="15" style="171" customWidth="1"/>
    <col min="14840" max="15089" width="8.85546875" style="171"/>
    <col min="15090" max="15090" width="37.42578125" style="171" customWidth="1"/>
    <col min="15091" max="15091" width="13.42578125" style="171" customWidth="1"/>
    <col min="15092" max="15095" width="15" style="171" customWidth="1"/>
    <col min="15096" max="15345" width="8.85546875" style="171"/>
    <col min="15346" max="15346" width="37.42578125" style="171" customWidth="1"/>
    <col min="15347" max="15347" width="13.42578125" style="171" customWidth="1"/>
    <col min="15348" max="15351" width="15" style="171" customWidth="1"/>
    <col min="15352" max="15601" width="8.85546875" style="171"/>
    <col min="15602" max="15602" width="37.42578125" style="171" customWidth="1"/>
    <col min="15603" max="15603" width="13.42578125" style="171" customWidth="1"/>
    <col min="15604" max="15607" width="15" style="171" customWidth="1"/>
    <col min="15608" max="15857" width="8.85546875" style="171"/>
    <col min="15858" max="15858" width="37.42578125" style="171" customWidth="1"/>
    <col min="15859" max="15859" width="13.42578125" style="171" customWidth="1"/>
    <col min="15860" max="15863" width="15" style="171" customWidth="1"/>
    <col min="15864" max="16113" width="8.85546875" style="171"/>
    <col min="16114" max="16114" width="37.42578125" style="171" customWidth="1"/>
    <col min="16115" max="16115" width="13.42578125" style="171" customWidth="1"/>
    <col min="16116" max="16119" width="15" style="171" customWidth="1"/>
    <col min="16120" max="16384" width="8.85546875" style="171"/>
  </cols>
  <sheetData>
    <row r="1" spans="1:19" ht="21.6" customHeight="1">
      <c r="A1" s="234" t="s">
        <v>165</v>
      </c>
      <c r="B1" s="234"/>
      <c r="C1" s="234"/>
      <c r="D1" s="234"/>
      <c r="E1" s="234"/>
      <c r="F1" s="234"/>
    </row>
    <row r="2" spans="1:19" ht="38.25" customHeight="1">
      <c r="A2" s="109"/>
      <c r="B2" s="110"/>
      <c r="C2" s="164" t="str">
        <f>+'Gelir Tablosu'!C2</f>
        <v>Cari dönem 
bağımsız denetimden 
geçmemiş</v>
      </c>
      <c r="D2" s="164" t="str">
        <f>+'Gelir Tablosu'!D2</f>
        <v>Geçmiş dönem 
bağımsız denetimden 
geçmemiş</v>
      </c>
      <c r="E2" s="164">
        <f>+'[5]Gelir Tablosu'!E2</f>
        <v>0</v>
      </c>
      <c r="F2" s="164">
        <f>+'[5]Gelir Tablosu'!F2</f>
        <v>0</v>
      </c>
      <c r="I2"/>
      <c r="J2"/>
      <c r="K2" s="23"/>
      <c r="L2" s="23"/>
      <c r="M2" s="23"/>
      <c r="N2" s="23"/>
      <c r="O2"/>
    </row>
    <row r="3" spans="1:19" ht="28.5" customHeight="1">
      <c r="A3" s="159" t="s">
        <v>123</v>
      </c>
      <c r="B3" s="112" t="s">
        <v>59</v>
      </c>
      <c r="C3" s="167" t="str">
        <f>+'Gelir Tablosu'!C3</f>
        <v>1 Ocak-
31 Mart 2022</v>
      </c>
      <c r="D3" s="167" t="str">
        <f>+'Gelir Tablosu'!D3</f>
        <v>1 Ocak-
31 Mart 2021</v>
      </c>
      <c r="E3" s="167">
        <f>+'[5]Gelir Tablosu'!E3</f>
        <v>0</v>
      </c>
      <c r="F3" s="167">
        <f>+'[5]Gelir Tablosu'!F3</f>
        <v>0</v>
      </c>
      <c r="I3"/>
      <c r="J3"/>
      <c r="K3" s="23"/>
      <c r="L3" s="23"/>
      <c r="M3" s="23"/>
      <c r="N3" s="23"/>
      <c r="O3"/>
    </row>
    <row r="4" spans="1:19" ht="12.75">
      <c r="A4" s="113"/>
      <c r="B4" s="51"/>
      <c r="C4" s="51"/>
      <c r="D4" s="52"/>
      <c r="E4" s="51"/>
      <c r="F4" s="52"/>
      <c r="G4" s="143" t="s">
        <v>137</v>
      </c>
      <c r="H4" s="143" t="s">
        <v>137</v>
      </c>
      <c r="I4"/>
      <c r="J4"/>
      <c r="K4" s="24"/>
      <c r="L4" s="24"/>
      <c r="M4" s="24"/>
      <c r="N4" s="24"/>
      <c r="O4"/>
    </row>
    <row r="5" spans="1:19" ht="12.75">
      <c r="A5" s="82" t="s">
        <v>81</v>
      </c>
      <c r="B5" s="38"/>
      <c r="C5" s="53">
        <f>+'Gelir Tablosu'!C34</f>
        <v>2801779</v>
      </c>
      <c r="D5" s="53">
        <f>+'Gelir Tablosu'!D34</f>
        <v>1819374</v>
      </c>
      <c r="E5" s="53">
        <f>+'[5]Gelir Tablosu'!E34</f>
        <v>0</v>
      </c>
      <c r="F5" s="53">
        <f>+'[5]Gelir Tablosu'!F34</f>
        <v>0</v>
      </c>
      <c r="G5" s="145">
        <f>+C5-'[1]Comprehensive Income Statement'!C5</f>
        <v>0</v>
      </c>
      <c r="H5" s="145">
        <f>+D5-'[1]Comprehensive Income Statement'!D5</f>
        <v>0</v>
      </c>
      <c r="I5"/>
      <c r="J5" s="24"/>
      <c r="K5" s="25"/>
      <c r="L5" s="25"/>
      <c r="M5" s="25"/>
      <c r="N5" s="25"/>
      <c r="O5"/>
    </row>
    <row r="6" spans="1:19" ht="12.75">
      <c r="A6" s="101"/>
      <c r="B6" s="40"/>
      <c r="C6" s="40"/>
      <c r="D6" s="41"/>
      <c r="E6" s="40"/>
      <c r="F6" s="41"/>
      <c r="I6" s="26"/>
      <c r="J6"/>
      <c r="K6"/>
      <c r="L6"/>
      <c r="M6"/>
      <c r="N6"/>
      <c r="O6"/>
    </row>
    <row r="7" spans="1:19" ht="12.75">
      <c r="A7" s="101" t="s">
        <v>37</v>
      </c>
      <c r="B7" s="40"/>
      <c r="C7" s="40"/>
      <c r="D7" s="41"/>
      <c r="E7" s="40"/>
      <c r="F7" s="41"/>
      <c r="I7" s="27"/>
      <c r="J7"/>
      <c r="K7"/>
      <c r="L7"/>
      <c r="M7"/>
      <c r="N7"/>
      <c r="O7"/>
    </row>
    <row r="8" spans="1:19" ht="12.75">
      <c r="A8" s="95"/>
      <c r="B8" s="40"/>
      <c r="C8" s="41"/>
      <c r="D8" s="41"/>
      <c r="E8" s="41"/>
      <c r="F8" s="41"/>
      <c r="I8" s="26"/>
      <c r="J8" s="26"/>
      <c r="K8" s="29"/>
      <c r="L8" s="29"/>
      <c r="M8" s="176"/>
      <c r="N8" s="176"/>
      <c r="O8"/>
    </row>
    <row r="9" spans="1:19" ht="12.75">
      <c r="A9" s="101" t="s">
        <v>45</v>
      </c>
      <c r="B9" s="41"/>
      <c r="C9" s="41"/>
      <c r="D9" s="41"/>
      <c r="E9" s="41"/>
      <c r="F9" s="41"/>
      <c r="I9" s="27"/>
      <c r="J9"/>
      <c r="K9"/>
      <c r="L9"/>
      <c r="M9"/>
      <c r="N9"/>
      <c r="O9"/>
    </row>
    <row r="10" spans="1:19" ht="12.75">
      <c r="A10" s="95" t="s">
        <v>67</v>
      </c>
      <c r="B10" s="105">
        <v>17</v>
      </c>
      <c r="C10" s="47">
        <f>+[6]Sheet1!$F$39</f>
        <v>16061</v>
      </c>
      <c r="D10" s="47">
        <f>+[7]Sheet1!$F$39</f>
        <v>4061</v>
      </c>
      <c r="E10" s="47"/>
      <c r="F10" s="47"/>
      <c r="I10" s="27"/>
      <c r="J10"/>
      <c r="K10"/>
      <c r="L10"/>
      <c r="M10"/>
      <c r="N10"/>
      <c r="O10"/>
    </row>
    <row r="11" spans="1:19" s="177" customFormat="1" ht="24">
      <c r="A11" s="99" t="s">
        <v>135</v>
      </c>
      <c r="B11" s="105">
        <v>17</v>
      </c>
      <c r="C11" s="47">
        <f>+[6]Sheet1!$F$43</f>
        <v>10137</v>
      </c>
      <c r="D11" s="47">
        <f>+[7]Sheet1!$F$43</f>
        <v>6257</v>
      </c>
      <c r="E11" s="47"/>
      <c r="F11" s="47"/>
      <c r="G11" s="145"/>
      <c r="H11" s="145"/>
      <c r="I11" s="26"/>
      <c r="J11" s="26"/>
      <c r="K11" s="29"/>
      <c r="L11" s="29"/>
      <c r="M11" s="176"/>
      <c r="N11" s="176"/>
      <c r="O11"/>
      <c r="P11" s="171"/>
      <c r="Q11" s="171"/>
      <c r="R11" s="171"/>
      <c r="S11" s="171"/>
    </row>
    <row r="12" spans="1:19" ht="12.75">
      <c r="A12" s="95"/>
      <c r="B12" s="105"/>
      <c r="C12" s="54"/>
      <c r="D12" s="54"/>
      <c r="E12" s="54"/>
      <c r="F12" s="54"/>
      <c r="I12" s="26"/>
      <c r="J12" s="26"/>
      <c r="K12" s="26"/>
      <c r="L12" s="26"/>
      <c r="M12" s="22"/>
      <c r="N12" s="22"/>
      <c r="O12"/>
    </row>
    <row r="13" spans="1:19" ht="24">
      <c r="A13" s="101" t="s">
        <v>82</v>
      </c>
      <c r="B13" s="105"/>
      <c r="C13" s="54"/>
      <c r="D13" s="54"/>
      <c r="E13" s="54"/>
      <c r="F13" s="54"/>
      <c r="I13" s="27"/>
      <c r="J13"/>
      <c r="K13"/>
      <c r="L13"/>
      <c r="M13"/>
      <c r="N13"/>
      <c r="O13"/>
    </row>
    <row r="14" spans="1:19" ht="24">
      <c r="A14" s="114" t="s">
        <v>83</v>
      </c>
      <c r="B14" s="115">
        <v>17</v>
      </c>
      <c r="C14" s="116">
        <f>+[6]Sheet1!$F$40</f>
        <v>-3212</v>
      </c>
      <c r="D14" s="116">
        <f>+[7]Sheet1!$F$40</f>
        <v>-812</v>
      </c>
      <c r="E14" s="55"/>
      <c r="F14" s="55"/>
      <c r="I14" s="26"/>
      <c r="J14"/>
      <c r="K14"/>
      <c r="L14"/>
      <c r="M14"/>
      <c r="N14"/>
      <c r="O14"/>
    </row>
    <row r="15" spans="1:19" s="177" customFormat="1" ht="24">
      <c r="A15" s="117" t="s">
        <v>136</v>
      </c>
      <c r="B15" s="107">
        <v>17</v>
      </c>
      <c r="C15" s="55">
        <f>+[6]Sheet1!$F$44</f>
        <v>-507</v>
      </c>
      <c r="D15" s="55">
        <f>+[7]Sheet1!$F$44</f>
        <v>-313</v>
      </c>
      <c r="E15" s="47"/>
      <c r="F15" s="47"/>
      <c r="G15" s="145"/>
      <c r="H15" s="145"/>
      <c r="I15" s="26"/>
      <c r="J15"/>
      <c r="K15"/>
      <c r="L15"/>
      <c r="M15"/>
      <c r="N15"/>
      <c r="O15"/>
      <c r="P15" s="171"/>
      <c r="Q15" s="171"/>
      <c r="R15" s="171"/>
      <c r="S15" s="171"/>
    </row>
    <row r="16" spans="1:19" ht="12.75">
      <c r="A16" s="95"/>
      <c r="B16" s="105"/>
      <c r="C16" s="47"/>
      <c r="D16" s="47"/>
      <c r="E16" s="47"/>
      <c r="F16" s="47"/>
      <c r="I16" s="26"/>
      <c r="J16" s="26"/>
      <c r="K16" s="29"/>
      <c r="L16" s="29"/>
      <c r="M16" s="176"/>
      <c r="N16" s="176"/>
      <c r="O16"/>
    </row>
    <row r="17" spans="1:19" ht="12.75">
      <c r="A17" s="101" t="s">
        <v>46</v>
      </c>
      <c r="B17" s="105"/>
      <c r="C17" s="47"/>
      <c r="D17" s="47"/>
      <c r="E17" s="47"/>
      <c r="F17" s="47"/>
      <c r="I17" s="26"/>
      <c r="J17"/>
      <c r="K17"/>
      <c r="L17"/>
      <c r="M17"/>
      <c r="N17"/>
      <c r="O17"/>
    </row>
    <row r="18" spans="1:19" s="177" customFormat="1" ht="12.75">
      <c r="A18" s="118" t="s">
        <v>127</v>
      </c>
      <c r="B18" s="115">
        <v>17</v>
      </c>
      <c r="C18" s="116">
        <f>+[6]Sheet1!$F$46</f>
        <v>-126906</v>
      </c>
      <c r="D18" s="116">
        <f>+[7]Sheet1!$F$46</f>
        <v>-375104</v>
      </c>
      <c r="E18" s="55"/>
      <c r="F18" s="55"/>
      <c r="G18" s="145"/>
      <c r="H18" s="145"/>
      <c r="I18" s="26"/>
      <c r="J18"/>
      <c r="K18"/>
      <c r="L18"/>
      <c r="M18"/>
      <c r="N18"/>
      <c r="O18"/>
      <c r="P18" s="171"/>
      <c r="Q18" s="171"/>
      <c r="R18" s="171"/>
      <c r="S18" s="171"/>
    </row>
    <row r="19" spans="1:19" s="177" customFormat="1" ht="12.75">
      <c r="A19" s="118"/>
      <c r="B19" s="115"/>
      <c r="C19" s="116"/>
      <c r="D19" s="116"/>
      <c r="E19" s="116"/>
      <c r="F19" s="116"/>
      <c r="G19" s="145"/>
      <c r="H19" s="145"/>
      <c r="I19" s="26"/>
      <c r="J19"/>
      <c r="K19"/>
      <c r="L19"/>
      <c r="M19"/>
      <c r="N19"/>
      <c r="O19"/>
      <c r="P19" s="171"/>
      <c r="Q19" s="171"/>
      <c r="R19" s="171"/>
      <c r="S19" s="171"/>
    </row>
    <row r="20" spans="1:19" s="177" customFormat="1" ht="24">
      <c r="A20" s="119" t="s">
        <v>84</v>
      </c>
      <c r="B20" s="105"/>
      <c r="C20" s="47"/>
      <c r="D20" s="47"/>
      <c r="E20" s="47"/>
      <c r="F20" s="47"/>
      <c r="G20" s="145"/>
      <c r="H20" s="145"/>
      <c r="I20" s="27"/>
      <c r="J20"/>
      <c r="K20"/>
      <c r="L20"/>
      <c r="M20"/>
      <c r="N20"/>
      <c r="O20"/>
      <c r="P20" s="171"/>
      <c r="Q20" s="171"/>
      <c r="R20" s="171"/>
      <c r="S20" s="171"/>
    </row>
    <row r="21" spans="1:19" s="177" customFormat="1" ht="24">
      <c r="A21" s="117" t="s">
        <v>85</v>
      </c>
      <c r="B21" s="107">
        <v>17</v>
      </c>
      <c r="C21" s="55">
        <f>+[6]Sheet1!$F$47</f>
        <v>10992</v>
      </c>
      <c r="D21" s="55">
        <f>+[7]Sheet1!$F$47</f>
        <v>72598</v>
      </c>
      <c r="E21" s="55"/>
      <c r="F21" s="55"/>
      <c r="G21" s="145"/>
      <c r="H21" s="145"/>
      <c r="I21" s="26"/>
      <c r="J21" s="26"/>
      <c r="K21" s="26"/>
      <c r="L21" s="26"/>
      <c r="M21" s="22"/>
      <c r="N21" s="22"/>
      <c r="O21"/>
      <c r="P21" s="171"/>
      <c r="Q21" s="171"/>
      <c r="R21" s="171"/>
      <c r="S21" s="171"/>
    </row>
    <row r="22" spans="1:19" s="177" customFormat="1">
      <c r="A22" s="120"/>
      <c r="B22" s="105"/>
      <c r="G22" s="143" t="s">
        <v>137</v>
      </c>
      <c r="H22" s="143" t="s">
        <v>137</v>
      </c>
      <c r="I22" s="26"/>
      <c r="J22" s="26"/>
      <c r="K22" s="29"/>
      <c r="L22" s="29"/>
      <c r="M22" s="176"/>
      <c r="N22" s="176"/>
      <c r="O22" s="176"/>
      <c r="P22" s="171"/>
      <c r="Q22" s="171"/>
      <c r="R22" s="171"/>
      <c r="S22" s="171"/>
    </row>
    <row r="23" spans="1:19" ht="12.75">
      <c r="A23" s="82" t="s">
        <v>37</v>
      </c>
      <c r="B23" s="38"/>
      <c r="C23" s="56">
        <f>+SUM(C10:C21)</f>
        <v>-93435</v>
      </c>
      <c r="D23" s="56">
        <f>+SUM(D10:D21)</f>
        <v>-293313</v>
      </c>
      <c r="E23" s="56"/>
      <c r="F23" s="56"/>
      <c r="G23" s="145">
        <f>+C23-'[1]Comprehensive Income Statement'!C23</f>
        <v>0</v>
      </c>
      <c r="H23" s="145">
        <f>+D23-'[1]Comprehensive Income Statement'!D23</f>
        <v>0</v>
      </c>
      <c r="I23" s="26"/>
      <c r="J23"/>
      <c r="K23"/>
      <c r="L23"/>
      <c r="M23"/>
      <c r="N23"/>
      <c r="O23"/>
    </row>
    <row r="24" spans="1:19" ht="12.75">
      <c r="A24" s="121"/>
      <c r="B24" s="57"/>
      <c r="C24" s="58"/>
      <c r="D24" s="58"/>
      <c r="E24" s="58"/>
      <c r="F24" s="58"/>
      <c r="I24" s="27"/>
      <c r="J24"/>
      <c r="K24" s="28"/>
      <c r="L24" s="28"/>
      <c r="M24" s="178"/>
      <c r="N24" s="178"/>
      <c r="O24"/>
    </row>
    <row r="25" spans="1:19" ht="18.75" customHeight="1" thickBot="1">
      <c r="A25" s="122" t="s">
        <v>21</v>
      </c>
      <c r="B25" s="123"/>
      <c r="C25" s="59">
        <f>+C5+C23</f>
        <v>2708344</v>
      </c>
      <c r="D25" s="59">
        <f>+D5+D23</f>
        <v>1526061</v>
      </c>
      <c r="E25" s="59"/>
      <c r="F25" s="59"/>
      <c r="G25" s="145">
        <f>+C25-'[1]Comprehensive Income Statement'!C25</f>
        <v>0</v>
      </c>
      <c r="H25" s="145">
        <f>+D25-'[1]Comprehensive Income Statement'!D25</f>
        <v>0</v>
      </c>
      <c r="I25" s="26"/>
      <c r="J25"/>
      <c r="K25"/>
      <c r="L25"/>
      <c r="M25"/>
      <c r="N25"/>
      <c r="O25"/>
    </row>
    <row r="26" spans="1:19" ht="12.75">
      <c r="A26" s="179"/>
      <c r="B26" s="180"/>
      <c r="C26" s="180"/>
      <c r="D26" s="180"/>
      <c r="E26" s="181"/>
      <c r="F26" s="180"/>
      <c r="I26" s="27"/>
      <c r="J26"/>
      <c r="K26" s="28"/>
      <c r="L26" s="28"/>
      <c r="M26" s="178"/>
      <c r="N26" s="178"/>
      <c r="O26"/>
    </row>
    <row r="27" spans="1:19" ht="12.75">
      <c r="A27" s="182"/>
      <c r="B27" s="183"/>
      <c r="C27" s="183"/>
      <c r="D27" s="183"/>
      <c r="E27" s="184"/>
      <c r="F27" s="183"/>
      <c r="I27" s="30"/>
      <c r="J27"/>
      <c r="K27" s="185"/>
      <c r="L27" s="185"/>
      <c r="M27" s="186"/>
      <c r="N27" s="186"/>
      <c r="O27"/>
    </row>
  </sheetData>
  <mergeCells count="1">
    <mergeCell ref="A1:F1"/>
  </mergeCells>
  <pageMargins left="0.7" right="0.7" top="0.75" bottom="0.75" header="0.3" footer="0.3"/>
  <pageSetup paperSize="9" scale="78" fitToHeight="0" orientation="portrait" r:id="rId1"/>
  <headerFooter>
    <oddFooter>&amp;R&amp;1#&amp;"Calibri"&amp;10&amp;K008000Herkese Açık-Public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K49"/>
  <sheetViews>
    <sheetView showGridLines="0" view="pageBreakPreview" zoomScale="90" zoomScaleNormal="85" zoomScaleSheetLayoutView="90" workbookViewId="0">
      <selection activeCell="M4" sqref="M4"/>
    </sheetView>
  </sheetViews>
  <sheetFormatPr defaultColWidth="9.140625" defaultRowHeight="12"/>
  <cols>
    <col min="1" max="1" width="36.140625" style="189" customWidth="1"/>
    <col min="2" max="2" width="12" style="189" customWidth="1"/>
    <col min="3" max="3" width="10.85546875" style="189" customWidth="1"/>
    <col min="4" max="4" width="12" style="189" customWidth="1"/>
    <col min="5" max="6" width="18" style="189" customWidth="1"/>
    <col min="7" max="7" width="1.5703125" style="189" customWidth="1"/>
    <col min="8" max="12" width="18" style="189" customWidth="1"/>
    <col min="13" max="13" width="14.5703125" style="218" customWidth="1"/>
    <col min="14" max="16384" width="9.140625" style="189"/>
  </cols>
  <sheetData>
    <row r="1" spans="1:37" ht="30.75" customHeight="1">
      <c r="A1" s="237" t="s">
        <v>166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37" ht="65.25" customHeight="1">
      <c r="A2" s="188"/>
      <c r="E2" s="235" t="s">
        <v>142</v>
      </c>
      <c r="F2" s="235"/>
      <c r="G2" s="190"/>
      <c r="H2" s="191" t="s">
        <v>143</v>
      </c>
      <c r="J2" s="236" t="s">
        <v>54</v>
      </c>
      <c r="K2" s="236"/>
    </row>
    <row r="3" spans="1:37" s="220" customFormat="1" ht="99.75" customHeight="1">
      <c r="A3" s="192" t="s">
        <v>123</v>
      </c>
      <c r="B3" s="191" t="s">
        <v>35</v>
      </c>
      <c r="C3" s="191" t="s">
        <v>117</v>
      </c>
      <c r="D3" s="191" t="s">
        <v>80</v>
      </c>
      <c r="E3" s="191" t="s">
        <v>158</v>
      </c>
      <c r="F3" s="191" t="s">
        <v>126</v>
      </c>
      <c r="G3" s="191"/>
      <c r="H3" s="191" t="s">
        <v>152</v>
      </c>
      <c r="I3" s="191" t="s">
        <v>72</v>
      </c>
      <c r="J3" s="191" t="s">
        <v>62</v>
      </c>
      <c r="K3" s="191" t="s">
        <v>125</v>
      </c>
      <c r="L3" s="191" t="s">
        <v>36</v>
      </c>
      <c r="M3" s="219" t="s">
        <v>137</v>
      </c>
      <c r="O3" s="221"/>
    </row>
    <row r="4" spans="1:37" ht="23.25" customHeight="1">
      <c r="A4" s="193" t="s">
        <v>155</v>
      </c>
      <c r="B4" s="194">
        <f>+'[8]Özkaynak Değişim Tablosu'!B$13</f>
        <v>350910</v>
      </c>
      <c r="C4" s="194">
        <f>+'[8]Özkaynak Değişim Tablosu'!C$13</f>
        <v>27920</v>
      </c>
      <c r="D4" s="194">
        <f>+'[8]Özkaynak Değişim Tablosu'!D$13</f>
        <v>8</v>
      </c>
      <c r="E4" s="194">
        <f>+'[8]Özkaynak Değişim Tablosu'!E$13</f>
        <v>41600</v>
      </c>
      <c r="F4" s="206">
        <f>+'[8]Özkaynak Değişim Tablosu'!F$13</f>
        <v>-18359</v>
      </c>
      <c r="G4" s="194"/>
      <c r="H4" s="206">
        <f>+'[8]Özkaynak Değişim Tablosu'!H$13</f>
        <v>-1431512</v>
      </c>
      <c r="I4" s="194">
        <f>+'[8]Özkaynak Değişim Tablosu'!I$13</f>
        <v>410493</v>
      </c>
      <c r="J4" s="194">
        <f>+'[8]Özkaynak Değişim Tablosu'!J$13</f>
        <v>3467929</v>
      </c>
      <c r="K4" s="194">
        <f>+'[8]Özkaynak Değişim Tablosu'!K$13</f>
        <v>4194913</v>
      </c>
      <c r="L4" s="194">
        <f>+'[8]Özkaynak Değişim Tablosu'!L$13</f>
        <v>7043902</v>
      </c>
      <c r="M4" s="222">
        <f>+L4-'[1]Changes In Equity'!L4</f>
        <v>0</v>
      </c>
      <c r="N4" s="222"/>
      <c r="O4" s="34"/>
      <c r="P4" s="35"/>
      <c r="Q4" s="35"/>
      <c r="R4" s="34"/>
      <c r="S4" s="35"/>
      <c r="T4" s="35"/>
      <c r="U4" s="35"/>
      <c r="V4" s="35"/>
      <c r="W4" s="35"/>
      <c r="X4" s="35"/>
      <c r="Y4" s="35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</row>
    <row r="5" spans="1:37" ht="12.75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222"/>
      <c r="N5" s="222"/>
      <c r="O5" s="36"/>
      <c r="P5"/>
      <c r="Q5"/>
      <c r="R5"/>
      <c r="S5"/>
      <c r="T5"/>
      <c r="U5"/>
      <c r="V5"/>
      <c r="W5"/>
      <c r="X5"/>
      <c r="Y5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</row>
    <row r="6" spans="1:37" ht="12.75">
      <c r="A6" s="207" t="s">
        <v>173</v>
      </c>
      <c r="B6" s="208">
        <v>0</v>
      </c>
      <c r="C6" s="208">
        <v>0</v>
      </c>
      <c r="D6" s="208">
        <v>0</v>
      </c>
      <c r="E6" s="208">
        <v>0</v>
      </c>
      <c r="F6" s="208">
        <v>0</v>
      </c>
      <c r="G6" s="208"/>
      <c r="H6" s="208">
        <v>0</v>
      </c>
      <c r="I6" s="208">
        <v>0</v>
      </c>
      <c r="J6" s="208">
        <f>+'[8]Özkaynak Değişim Tablosu'!$J$15</f>
        <v>-268800</v>
      </c>
      <c r="K6" s="208">
        <v>0</v>
      </c>
      <c r="L6" s="208">
        <f>+'[8]Özkaynak Değişim Tablosu'!$L$15</f>
        <v>-268800</v>
      </c>
      <c r="M6" s="222"/>
      <c r="N6" s="222"/>
      <c r="O6" s="34"/>
      <c r="P6"/>
      <c r="Q6"/>
      <c r="R6"/>
      <c r="S6"/>
      <c r="T6"/>
      <c r="U6"/>
      <c r="V6"/>
      <c r="W6"/>
      <c r="X6"/>
      <c r="Y6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</row>
    <row r="7" spans="1:37" ht="12.75">
      <c r="A7" s="209"/>
      <c r="B7" s="210"/>
      <c r="C7" s="210"/>
      <c r="D7" s="210"/>
      <c r="E7" s="210"/>
      <c r="F7" s="211"/>
      <c r="G7" s="211"/>
      <c r="H7" s="211"/>
      <c r="I7" s="211"/>
      <c r="J7" s="211"/>
      <c r="K7" s="211"/>
      <c r="L7" s="211"/>
      <c r="M7" s="222"/>
      <c r="N7" s="222"/>
      <c r="O7" s="34"/>
      <c r="P7"/>
      <c r="Q7"/>
      <c r="R7"/>
      <c r="S7"/>
      <c r="T7"/>
      <c r="U7"/>
      <c r="V7"/>
      <c r="W7"/>
      <c r="X7"/>
      <c r="Y7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</row>
    <row r="8" spans="1:37" s="212" customFormat="1" ht="12.75" customHeight="1">
      <c r="A8" s="212" t="s">
        <v>154</v>
      </c>
      <c r="M8" s="222"/>
    </row>
    <row r="9" spans="1:37" ht="12.75" customHeight="1">
      <c r="A9" s="204" t="s">
        <v>155</v>
      </c>
      <c r="B9" s="205">
        <f>+B4+B6</f>
        <v>350910</v>
      </c>
      <c r="C9" s="205">
        <f t="shared" ref="C9:F9" si="0">+C4+C6</f>
        <v>27920</v>
      </c>
      <c r="D9" s="205">
        <f t="shared" si="0"/>
        <v>8</v>
      </c>
      <c r="E9" s="205">
        <f t="shared" si="0"/>
        <v>41600</v>
      </c>
      <c r="F9" s="206">
        <f t="shared" si="0"/>
        <v>-18359</v>
      </c>
      <c r="G9" s="206"/>
      <c r="H9" s="206">
        <f t="shared" ref="H9:L9" si="1">+H4+H6</f>
        <v>-1431512</v>
      </c>
      <c r="I9" s="205">
        <f t="shared" si="1"/>
        <v>410493</v>
      </c>
      <c r="J9" s="205">
        <f t="shared" si="1"/>
        <v>3199129</v>
      </c>
      <c r="K9" s="205">
        <f t="shared" si="1"/>
        <v>4194913</v>
      </c>
      <c r="L9" s="205">
        <f t="shared" si="1"/>
        <v>6775102</v>
      </c>
      <c r="M9" s="222">
        <f>+L9-'[1]Changes In Equity'!L8</f>
        <v>0</v>
      </c>
      <c r="N9" s="222"/>
      <c r="O9" s="72"/>
      <c r="P9"/>
      <c r="Q9"/>
      <c r="R9"/>
      <c r="S9"/>
      <c r="T9"/>
      <c r="U9"/>
      <c r="V9"/>
      <c r="W9"/>
      <c r="X9"/>
      <c r="Y9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</row>
    <row r="10" spans="1:37" ht="12.75" customHeight="1">
      <c r="A10" s="230"/>
      <c r="B10" s="231"/>
      <c r="C10" s="231"/>
      <c r="D10" s="231"/>
      <c r="E10" s="231"/>
      <c r="F10" s="232"/>
      <c r="G10" s="232"/>
      <c r="H10" s="232"/>
      <c r="I10" s="231"/>
      <c r="J10" s="231"/>
      <c r="K10" s="231"/>
      <c r="L10" s="231"/>
      <c r="M10" s="222"/>
      <c r="N10" s="222"/>
      <c r="O10" s="72"/>
      <c r="P10"/>
      <c r="Q10"/>
      <c r="R10"/>
      <c r="S10"/>
      <c r="T10"/>
      <c r="U10"/>
      <c r="V10"/>
      <c r="W10"/>
      <c r="X10"/>
      <c r="Y10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</row>
    <row r="11" spans="1:37">
      <c r="A11" s="196" t="s">
        <v>81</v>
      </c>
      <c r="B11" s="198">
        <f>+'[9]2015 Özs. Hareket Tab'!C9</f>
        <v>0</v>
      </c>
      <c r="C11" s="198">
        <f>+'[9]2015 Özs. Hareket Tab'!D9</f>
        <v>0</v>
      </c>
      <c r="D11" s="198">
        <f>+'[9]2015 Özs. Hareket Tab'!E9</f>
        <v>0</v>
      </c>
      <c r="E11" s="198">
        <f>+'[9]2015 Özs. Hareket Tab'!F9</f>
        <v>0</v>
      </c>
      <c r="F11" s="198">
        <f>+'[9]2015 Özs. Hareket Tab'!H9</f>
        <v>0</v>
      </c>
      <c r="G11" s="198"/>
      <c r="H11" s="198">
        <f>+'[9]2015 Özs. Hareket Tab'!G9</f>
        <v>0</v>
      </c>
      <c r="I11" s="198">
        <f>+'[9]2015 Özs. Hareket Tab'!I9</f>
        <v>0</v>
      </c>
      <c r="J11" s="198">
        <f>+'[9]2015 Özs. Hareket Tab'!J9</f>
        <v>0</v>
      </c>
      <c r="K11" s="198">
        <f>+'[9]2015 Özs. Hareket Tab'!K9</f>
        <v>1819374</v>
      </c>
      <c r="L11" s="198">
        <f>+SUM(B11:K11)</f>
        <v>1819374</v>
      </c>
      <c r="M11" s="222">
        <f>+L11-'[1]Changes In Equity'!L10</f>
        <v>0</v>
      </c>
      <c r="N11" s="222"/>
      <c r="O11" s="36"/>
      <c r="P11" s="36"/>
      <c r="Q11" s="36"/>
      <c r="R11" s="36"/>
      <c r="S11" s="36"/>
      <c r="T11" s="36"/>
      <c r="U11" s="36"/>
      <c r="V11" s="36"/>
      <c r="W11" s="36"/>
      <c r="X11" s="37"/>
      <c r="Y11" s="37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</row>
    <row r="12" spans="1:37">
      <c r="A12" s="199" t="s">
        <v>37</v>
      </c>
      <c r="B12" s="200">
        <f>+'[9]2015 Özs. Hareket Tab'!C10</f>
        <v>0</v>
      </c>
      <c r="C12" s="200">
        <f>+'[9]2015 Özs. Hareket Tab'!D10</f>
        <v>0</v>
      </c>
      <c r="D12" s="200">
        <f>+'[9]2015 Özs. Hareket Tab'!E10</f>
        <v>0</v>
      </c>
      <c r="E12" s="200">
        <f>+'[9]2015 Özs. Hareket Tab'!F10</f>
        <v>5944</v>
      </c>
      <c r="F12" s="200">
        <f>+'[9]2015 Özs. Hareket Tab'!H10</f>
        <v>3249</v>
      </c>
      <c r="G12" s="200"/>
      <c r="H12" s="200">
        <f>+'[9]2015 Özs. Hareket Tab'!G10</f>
        <v>-302506</v>
      </c>
      <c r="I12" s="200">
        <f>+'[9]2015 Özs. Hareket Tab'!I10</f>
        <v>0</v>
      </c>
      <c r="J12" s="200">
        <f>+'[9]2015 Özs. Hareket Tab'!J10</f>
        <v>0</v>
      </c>
      <c r="K12" s="200">
        <f>+'[9]2015 Özs. Hareket Tab'!K10</f>
        <v>0</v>
      </c>
      <c r="L12" s="200">
        <f>+SUM(B12:K12)</f>
        <v>-293313</v>
      </c>
      <c r="M12" s="222">
        <f>+L12-'[1]Changes In Equity'!L11</f>
        <v>0</v>
      </c>
      <c r="N12" s="222"/>
      <c r="O12" s="36"/>
      <c r="P12" s="36"/>
      <c r="Q12" s="36"/>
      <c r="R12" s="36"/>
      <c r="S12" s="37"/>
      <c r="T12" s="37"/>
      <c r="U12" s="37"/>
      <c r="V12" s="36"/>
      <c r="W12" s="36"/>
      <c r="X12" s="36"/>
      <c r="Y12" s="37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</row>
    <row r="13" spans="1:37">
      <c r="A13" s="196" t="s">
        <v>21</v>
      </c>
      <c r="B13" s="198">
        <f>+SUM(B11:B12)</f>
        <v>0</v>
      </c>
      <c r="C13" s="198">
        <f t="shared" ref="C13:K13" si="2">+SUM(C11:C12)</f>
        <v>0</v>
      </c>
      <c r="D13" s="198">
        <f t="shared" si="2"/>
        <v>0</v>
      </c>
      <c r="E13" s="198">
        <f t="shared" si="2"/>
        <v>5944</v>
      </c>
      <c r="F13" s="198">
        <f t="shared" si="2"/>
        <v>3249</v>
      </c>
      <c r="G13" s="198">
        <f t="shared" si="2"/>
        <v>0</v>
      </c>
      <c r="H13" s="198">
        <f t="shared" si="2"/>
        <v>-302506</v>
      </c>
      <c r="I13" s="198">
        <f t="shared" si="2"/>
        <v>0</v>
      </c>
      <c r="J13" s="198">
        <f t="shared" si="2"/>
        <v>0</v>
      </c>
      <c r="K13" s="198">
        <f t="shared" si="2"/>
        <v>1819374</v>
      </c>
      <c r="L13" s="198">
        <f>+SUM(B13:K13)</f>
        <v>1526061</v>
      </c>
      <c r="M13" s="222">
        <f>+L13-'[1]Changes In Equity'!L12</f>
        <v>0</v>
      </c>
      <c r="N13" s="222"/>
      <c r="O13" s="72"/>
      <c r="P13" s="36"/>
      <c r="Q13" s="36"/>
      <c r="R13" s="36"/>
      <c r="S13" s="37"/>
      <c r="T13" s="37"/>
      <c r="U13" s="37"/>
      <c r="V13" s="36"/>
      <c r="W13" s="36"/>
      <c r="X13" s="37"/>
      <c r="Y13" s="37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</row>
    <row r="14" spans="1:37">
      <c r="A14" s="196" t="s">
        <v>23</v>
      </c>
      <c r="B14" s="198">
        <f>+'[9]2015 Özs. Hareket Tab'!C14</f>
        <v>0</v>
      </c>
      <c r="C14" s="198">
        <f>+'[9]2015 Özs. Hareket Tab'!D14</f>
        <v>0</v>
      </c>
      <c r="D14" s="198">
        <f>+'[9]2015 Özs. Hareket Tab'!E14</f>
        <v>0</v>
      </c>
      <c r="E14" s="198">
        <f>+'[9]2015 Özs. Hareket Tab'!F14</f>
        <v>0</v>
      </c>
      <c r="F14" s="198">
        <f>+'[9]2015 Özs. Hareket Tab'!H14</f>
        <v>0</v>
      </c>
      <c r="G14" s="198"/>
      <c r="H14" s="198">
        <f>+'[9]2015 Özs. Hareket Tab'!G14</f>
        <v>0</v>
      </c>
      <c r="I14" s="198">
        <f>+'[9]2015 Özs. Hareket Tab'!I14</f>
        <v>223530</v>
      </c>
      <c r="J14" s="198">
        <f>+'[9]2015 Özs. Hareket Tab'!J14</f>
        <v>3971383</v>
      </c>
      <c r="K14" s="198">
        <f>+'[9]2015 Özs. Hareket Tab'!K14</f>
        <v>-4194913</v>
      </c>
      <c r="L14" s="198">
        <v>0</v>
      </c>
      <c r="M14" s="222">
        <f>+L14-'[1]Changes In Equity'!L13</f>
        <v>0</v>
      </c>
      <c r="N14" s="222"/>
      <c r="O14" s="36"/>
      <c r="P14" s="36"/>
      <c r="Q14" s="36"/>
      <c r="R14" s="36"/>
      <c r="S14" s="36"/>
      <c r="T14" s="36"/>
      <c r="U14" s="36"/>
      <c r="V14" s="37"/>
      <c r="W14" s="37"/>
      <c r="X14" s="37"/>
      <c r="Y14" s="36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</row>
    <row r="15" spans="1:37">
      <c r="A15" s="196" t="s">
        <v>79</v>
      </c>
      <c r="B15" s="198">
        <f>+'[9]2015 Özs. Hareket Tab'!C15</f>
        <v>0</v>
      </c>
      <c r="C15" s="198">
        <f>+'[9]2015 Özs. Hareket Tab'!D15</f>
        <v>0</v>
      </c>
      <c r="D15" s="198">
        <f>+'[9]2015 Özs. Hareket Tab'!E15</f>
        <v>0</v>
      </c>
      <c r="E15" s="198">
        <f>+'[9]2015 Özs. Hareket Tab'!F15</f>
        <v>0</v>
      </c>
      <c r="F15" s="198">
        <f>+'[9]2015 Özs. Hareket Tab'!H15</f>
        <v>0</v>
      </c>
      <c r="G15" s="198"/>
      <c r="H15" s="198">
        <f>+'[9]2015 Özs. Hareket Tab'!G15</f>
        <v>0</v>
      </c>
      <c r="I15" s="198">
        <f>+'[9]2015 Özs. Hareket Tab'!I15</f>
        <v>0</v>
      </c>
      <c r="J15" s="198">
        <f>+'[9]2015 Özs. Hareket Tab'!J15</f>
        <v>-2252842</v>
      </c>
      <c r="K15" s="198">
        <f>+'[9]2015 Özs. Hareket Tab'!K15</f>
        <v>0</v>
      </c>
      <c r="L15" s="198">
        <f>+SUM(B15:K15)</f>
        <v>-2252842</v>
      </c>
      <c r="M15" s="222">
        <f>+L15-'[1]Changes In Equity'!L14</f>
        <v>0</v>
      </c>
      <c r="N15" s="222"/>
      <c r="O15" s="36"/>
      <c r="P15" s="36"/>
      <c r="Q15" s="36"/>
      <c r="R15" s="36"/>
      <c r="S15" s="36"/>
      <c r="T15" s="36"/>
      <c r="U15" s="36"/>
      <c r="V15" s="36"/>
      <c r="W15" s="37"/>
      <c r="X15" s="36"/>
      <c r="Y15" s="37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</row>
    <row r="16" spans="1:37" ht="23.25" customHeight="1">
      <c r="A16" s="193" t="s">
        <v>168</v>
      </c>
      <c r="B16" s="194">
        <f>+B9+B13+B14+B15</f>
        <v>350910</v>
      </c>
      <c r="C16" s="194">
        <f>+C9+C13+C14+C15</f>
        <v>27920</v>
      </c>
      <c r="D16" s="194">
        <f>+D9+D13+D14+D15</f>
        <v>8</v>
      </c>
      <c r="E16" s="194">
        <f>+E9+E13+E14+E15</f>
        <v>47544</v>
      </c>
      <c r="F16" s="195">
        <f>+F9+F13+F14+F15</f>
        <v>-15110</v>
      </c>
      <c r="G16" s="195"/>
      <c r="H16" s="195">
        <f>+H9+H13+H14+H15</f>
        <v>-1734018</v>
      </c>
      <c r="I16" s="195">
        <f>+I9+I13+I14+I15</f>
        <v>634023</v>
      </c>
      <c r="J16" s="195">
        <f>+J9+J13+J14+J15</f>
        <v>4917670</v>
      </c>
      <c r="K16" s="195">
        <f>+K9+K13+K14+K15</f>
        <v>1819374</v>
      </c>
      <c r="L16" s="195">
        <f>+L9+L13+L14+L15</f>
        <v>6048321</v>
      </c>
      <c r="M16" s="222">
        <f>+L16-'[1]Changes In Equity'!L15</f>
        <v>0</v>
      </c>
      <c r="N16" s="222"/>
      <c r="O16" s="72"/>
      <c r="P16"/>
      <c r="Q16"/>
      <c r="R16"/>
      <c r="S16"/>
      <c r="T16"/>
      <c r="U16"/>
      <c r="V16"/>
      <c r="W16"/>
      <c r="X16"/>
      <c r="Y16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</row>
    <row r="17" spans="1:36" ht="24" customHeight="1">
      <c r="A17" s="201"/>
      <c r="B17" s="202"/>
      <c r="C17" s="202"/>
      <c r="D17" s="202"/>
      <c r="E17" s="202"/>
      <c r="F17" s="203"/>
      <c r="G17" s="203"/>
      <c r="H17" s="203"/>
      <c r="I17" s="203"/>
      <c r="J17" s="203"/>
      <c r="K17" s="203"/>
      <c r="L17" s="203"/>
      <c r="M17" s="222"/>
      <c r="N17" s="222"/>
      <c r="O17" s="34"/>
      <c r="P17" s="35"/>
      <c r="Q17" s="35"/>
      <c r="R17" s="34"/>
      <c r="S17" s="35"/>
      <c r="T17" s="35"/>
      <c r="U17" s="35"/>
      <c r="V17" s="35"/>
      <c r="W17" s="35"/>
      <c r="X17" s="35"/>
      <c r="Y17" s="35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</row>
    <row r="18" spans="1:36" ht="23.25" customHeight="1">
      <c r="A18" s="204" t="s">
        <v>167</v>
      </c>
      <c r="B18" s="205">
        <f>+'[9]2015 Özs. Hareket Tab'!C19</f>
        <v>350910</v>
      </c>
      <c r="C18" s="205">
        <f>+'[9]2015 Özs. Hareket Tab'!D19</f>
        <v>27920</v>
      </c>
      <c r="D18" s="205">
        <f>+'[9]2015 Özs. Hareket Tab'!E19</f>
        <v>8</v>
      </c>
      <c r="E18" s="205">
        <f>+'[9]2015 Özs. Hareket Tab'!F19</f>
        <v>46489</v>
      </c>
      <c r="F18" s="206">
        <f>+'[9]2015 Özs. Hareket Tab'!H19</f>
        <v>-125723</v>
      </c>
      <c r="G18" s="206"/>
      <c r="H18" s="206">
        <f>+'[9]2015 Özs. Hareket Tab'!G19</f>
        <v>-3191233</v>
      </c>
      <c r="I18" s="206">
        <f>+'[9]2015 Özs. Hareket Tab'!I19</f>
        <v>766316</v>
      </c>
      <c r="J18" s="206">
        <f>+'[9]2015 Özs. Hareket Tab'!J19</f>
        <v>3472846</v>
      </c>
      <c r="K18" s="206">
        <f>+'[9]2015 Özs. Hareket Tab'!K19</f>
        <v>8801005</v>
      </c>
      <c r="L18" s="206">
        <f>+SUM(B18:K18)</f>
        <v>10148538</v>
      </c>
      <c r="M18" s="222">
        <f>+L18-'[1]Changes In Equity'!$L$17</f>
        <v>0</v>
      </c>
      <c r="N18" s="222"/>
      <c r="O18" s="72"/>
      <c r="P18"/>
      <c r="Q18"/>
      <c r="R18"/>
      <c r="S18"/>
      <c r="T18"/>
      <c r="U18"/>
      <c r="V18"/>
      <c r="W18"/>
      <c r="X18"/>
      <c r="Y18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</row>
    <row r="19" spans="1:36" ht="12.75" hidden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222"/>
      <c r="N19" s="222"/>
      <c r="O19" s="36"/>
      <c r="P19"/>
      <c r="Q19"/>
      <c r="R19"/>
      <c r="S19"/>
      <c r="T19"/>
      <c r="U19"/>
      <c r="V19"/>
      <c r="W19"/>
      <c r="X19"/>
      <c r="Y19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</row>
    <row r="20" spans="1:36" ht="12.75" hidden="1">
      <c r="A20" s="207" t="s">
        <v>153</v>
      </c>
      <c r="B20" s="208">
        <v>0</v>
      </c>
      <c r="C20" s="208">
        <v>0</v>
      </c>
      <c r="D20" s="208">
        <v>0</v>
      </c>
      <c r="E20" s="208">
        <v>0</v>
      </c>
      <c r="F20" s="208">
        <v>0</v>
      </c>
      <c r="G20" s="208"/>
      <c r="H20" s="208">
        <v>0</v>
      </c>
      <c r="I20" s="208">
        <v>0</v>
      </c>
      <c r="J20" s="208">
        <f>+'[9]2015 Özs. Hareket Tab'!$J$20</f>
        <v>0</v>
      </c>
      <c r="K20" s="208">
        <v>0</v>
      </c>
      <c r="L20" s="208">
        <f>+'[9]2015 Özs. Hareket Tab'!$L$20</f>
        <v>0</v>
      </c>
      <c r="M20" s="222"/>
      <c r="N20" s="222"/>
      <c r="O20" s="34"/>
      <c r="P20"/>
      <c r="Q20"/>
      <c r="R20"/>
      <c r="S20"/>
      <c r="T20"/>
      <c r="U20"/>
      <c r="V20"/>
      <c r="W20"/>
      <c r="X20"/>
      <c r="Y20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</row>
    <row r="21" spans="1:36" ht="12.75" hidden="1">
      <c r="A21" s="209"/>
      <c r="B21" s="210"/>
      <c r="C21" s="210"/>
      <c r="D21" s="210"/>
      <c r="E21" s="210"/>
      <c r="F21" s="211"/>
      <c r="G21" s="211"/>
      <c r="H21" s="211"/>
      <c r="I21" s="211"/>
      <c r="J21" s="211"/>
      <c r="K21" s="211"/>
      <c r="L21" s="211"/>
      <c r="M21" s="222"/>
      <c r="N21" s="222"/>
      <c r="O21" s="34"/>
      <c r="P21"/>
      <c r="Q21"/>
      <c r="R21"/>
      <c r="S21"/>
      <c r="T21"/>
      <c r="U21"/>
      <c r="V21"/>
      <c r="W21"/>
      <c r="X21"/>
      <c r="Y21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</row>
    <row r="22" spans="1:36" s="212" customFormat="1" ht="12.75" hidden="1" customHeight="1">
      <c r="A22" s="212" t="s">
        <v>154</v>
      </c>
      <c r="M22" s="222"/>
    </row>
    <row r="23" spans="1:36" ht="12.75" hidden="1" customHeight="1">
      <c r="A23" s="204" t="s">
        <v>155</v>
      </c>
      <c r="B23" s="205">
        <f>+B18+B20</f>
        <v>350910</v>
      </c>
      <c r="C23" s="205">
        <f t="shared" ref="C23:L23" si="3">+C18+C20</f>
        <v>27920</v>
      </c>
      <c r="D23" s="205">
        <f t="shared" si="3"/>
        <v>8</v>
      </c>
      <c r="E23" s="205">
        <f t="shared" si="3"/>
        <v>46489</v>
      </c>
      <c r="F23" s="206">
        <f t="shared" si="3"/>
        <v>-125723</v>
      </c>
      <c r="G23" s="206"/>
      <c r="H23" s="206">
        <f t="shared" si="3"/>
        <v>-3191233</v>
      </c>
      <c r="I23" s="205">
        <f t="shared" si="3"/>
        <v>766316</v>
      </c>
      <c r="J23" s="205">
        <f t="shared" si="3"/>
        <v>3472846</v>
      </c>
      <c r="K23" s="205">
        <f t="shared" si="3"/>
        <v>8801005</v>
      </c>
      <c r="L23" s="205">
        <f t="shared" si="3"/>
        <v>10148538</v>
      </c>
      <c r="M23" s="222">
        <f>+L23-'[1]Changes In Equity'!L26</f>
        <v>10148538</v>
      </c>
      <c r="N23" s="222"/>
      <c r="O23" s="72"/>
      <c r="P23"/>
      <c r="Q23"/>
      <c r="R23"/>
      <c r="S23"/>
      <c r="T23"/>
      <c r="U23"/>
      <c r="V23"/>
      <c r="W23"/>
      <c r="X23"/>
      <c r="Y23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</row>
    <row r="24" spans="1:36" ht="12.75" customHeight="1">
      <c r="A24" s="212"/>
      <c r="B24" s="213"/>
      <c r="C24" s="213"/>
      <c r="D24" s="213"/>
      <c r="E24" s="213"/>
      <c r="F24" s="214"/>
      <c r="G24" s="214"/>
      <c r="H24" s="214"/>
      <c r="I24" s="214"/>
      <c r="J24" s="214"/>
      <c r="K24" s="214"/>
      <c r="L24" s="214"/>
      <c r="M24" s="222"/>
      <c r="N24" s="222"/>
      <c r="O24" s="72"/>
      <c r="P24"/>
      <c r="Q24"/>
      <c r="R24"/>
      <c r="S24"/>
      <c r="T24"/>
      <c r="U24"/>
      <c r="V24"/>
      <c r="W24"/>
      <c r="X24"/>
      <c r="Y24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</row>
    <row r="25" spans="1:36" ht="12.75">
      <c r="A25" s="196" t="s">
        <v>81</v>
      </c>
      <c r="B25" s="198">
        <f>+'[9]2015 Özs. Hareket Tab'!C21</f>
        <v>0</v>
      </c>
      <c r="C25" s="198">
        <f>+'[9]2015 Özs. Hareket Tab'!D21</f>
        <v>0</v>
      </c>
      <c r="D25" s="198">
        <f>+'[9]2015 Özs. Hareket Tab'!E21</f>
        <v>0</v>
      </c>
      <c r="E25" s="198">
        <f>+'[9]2015 Özs. Hareket Tab'!F21</f>
        <v>0</v>
      </c>
      <c r="F25" s="198">
        <f>+'[9]2015 Özs. Hareket Tab'!H21</f>
        <v>0</v>
      </c>
      <c r="G25" s="198"/>
      <c r="H25" s="198">
        <f>+'[9]2015 Özs. Hareket Tab'!G21</f>
        <v>0</v>
      </c>
      <c r="I25" s="198">
        <f>+'[9]2015 Özs. Hareket Tab'!I21</f>
        <v>0</v>
      </c>
      <c r="J25" s="198">
        <f>+'[9]2015 Özs. Hareket Tab'!J21</f>
        <v>0</v>
      </c>
      <c r="K25" s="198">
        <f>+'[9]2015 Özs. Hareket Tab'!K21</f>
        <v>2801779</v>
      </c>
      <c r="L25" s="198">
        <f>+SUM(B25:K25)</f>
        <v>2801779</v>
      </c>
      <c r="M25" s="222">
        <f>+L25-'[1]Changes In Equity'!L23</f>
        <v>0</v>
      </c>
      <c r="N25" s="222"/>
      <c r="O25" s="34"/>
      <c r="P25"/>
      <c r="Q25"/>
      <c r="R25"/>
      <c r="S25"/>
      <c r="T25"/>
      <c r="U25"/>
      <c r="V25"/>
      <c r="W25"/>
      <c r="X25"/>
      <c r="Y25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</row>
    <row r="26" spans="1:36">
      <c r="A26" s="199" t="s">
        <v>37</v>
      </c>
      <c r="B26" s="200">
        <f>+'[9]2015 Özs. Hareket Tab'!C22</f>
        <v>0</v>
      </c>
      <c r="C26" s="200">
        <f>+'[9]2015 Özs. Hareket Tab'!D22</f>
        <v>0</v>
      </c>
      <c r="D26" s="200">
        <f>+'[9]2015 Özs. Hareket Tab'!E22</f>
        <v>0</v>
      </c>
      <c r="E26" s="200">
        <f>+'[9]2015 Özs. Hareket Tab'!F22</f>
        <v>9630</v>
      </c>
      <c r="F26" s="200">
        <f>+'[9]2015 Özs. Hareket Tab'!H22</f>
        <v>12849</v>
      </c>
      <c r="G26" s="200"/>
      <c r="H26" s="200">
        <f>+'[9]2015 Özs. Hareket Tab'!G22</f>
        <v>-115914</v>
      </c>
      <c r="I26" s="200">
        <f>+'[9]2015 Özs. Hareket Tab'!I22</f>
        <v>0</v>
      </c>
      <c r="J26" s="200">
        <f>+'[9]2015 Özs. Hareket Tab'!J22</f>
        <v>0</v>
      </c>
      <c r="K26" s="200">
        <f>+'[9]2015 Özs. Hareket Tab'!K22</f>
        <v>0</v>
      </c>
      <c r="L26" s="200">
        <f>+SUM(B26:K26)</f>
        <v>-93435</v>
      </c>
      <c r="M26" s="222">
        <f>+L26-'[1]Changes In Equity'!L24</f>
        <v>0</v>
      </c>
      <c r="N26" s="222"/>
      <c r="O26" s="34"/>
      <c r="P26" s="35"/>
      <c r="Q26" s="35"/>
      <c r="R26" s="34"/>
      <c r="S26" s="35"/>
      <c r="T26" s="35"/>
      <c r="U26" s="35"/>
      <c r="V26" s="35"/>
      <c r="W26" s="35"/>
      <c r="X26" s="35"/>
      <c r="Y26" s="35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</row>
    <row r="27" spans="1:36" ht="12.75">
      <c r="A27" s="196" t="s">
        <v>21</v>
      </c>
      <c r="B27" s="198">
        <f>+SUM(B25:B26)</f>
        <v>0</v>
      </c>
      <c r="C27" s="198">
        <f t="shared" ref="C27:K27" si="4">+SUM(C25:C26)</f>
        <v>0</v>
      </c>
      <c r="D27" s="198">
        <f t="shared" si="4"/>
        <v>0</v>
      </c>
      <c r="E27" s="198">
        <f t="shared" si="4"/>
        <v>9630</v>
      </c>
      <c r="F27" s="198">
        <f t="shared" si="4"/>
        <v>12849</v>
      </c>
      <c r="G27" s="198">
        <f t="shared" si="4"/>
        <v>0</v>
      </c>
      <c r="H27" s="198">
        <f t="shared" si="4"/>
        <v>-115914</v>
      </c>
      <c r="I27" s="198">
        <f t="shared" si="4"/>
        <v>0</v>
      </c>
      <c r="J27" s="198">
        <f t="shared" si="4"/>
        <v>0</v>
      </c>
      <c r="K27" s="198">
        <f t="shared" si="4"/>
        <v>2801779</v>
      </c>
      <c r="L27" s="198">
        <f>+SUM(B27:K27)</f>
        <v>2708344</v>
      </c>
      <c r="M27" s="222">
        <f>+L27-'[1]Changes In Equity'!L25</f>
        <v>0</v>
      </c>
      <c r="N27" s="222"/>
      <c r="O27" s="72"/>
      <c r="P27"/>
      <c r="Q27"/>
      <c r="R27"/>
      <c r="S27"/>
      <c r="T27"/>
      <c r="U27"/>
      <c r="V27"/>
      <c r="W27"/>
      <c r="X27"/>
      <c r="Y27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</row>
    <row r="28" spans="1:36">
      <c r="A28" s="196" t="s">
        <v>23</v>
      </c>
      <c r="B28" s="198">
        <f>+'[9]2015 Özs. Hareket Tab'!C26</f>
        <v>0</v>
      </c>
      <c r="C28" s="198">
        <f>+'[9]2015 Özs. Hareket Tab'!D26</f>
        <v>0</v>
      </c>
      <c r="D28" s="198">
        <f>+'[9]2015 Özs. Hareket Tab'!E26</f>
        <v>0</v>
      </c>
      <c r="E28" s="198">
        <f>+'[9]2015 Özs. Hareket Tab'!F26</f>
        <v>0</v>
      </c>
      <c r="F28" s="198">
        <f>+'[9]2015 Özs. Hareket Tab'!H26</f>
        <v>0</v>
      </c>
      <c r="G28" s="198"/>
      <c r="H28" s="198">
        <f>+'[9]2015 Özs. Hareket Tab'!G26</f>
        <v>0</v>
      </c>
      <c r="I28" s="198">
        <f>+'[9]2015 Özs. Hareket Tab'!I26</f>
        <v>454428</v>
      </c>
      <c r="J28" s="198">
        <f>+'[9]2015 Özs. Hareket Tab'!J26</f>
        <v>8346577</v>
      </c>
      <c r="K28" s="198">
        <f>+'[9]2015 Özs. Hareket Tab'!K26</f>
        <v>-8801005</v>
      </c>
      <c r="L28" s="198">
        <v>0</v>
      </c>
      <c r="M28" s="222">
        <f>+L28-'[1]Changes In Equity'!L26</f>
        <v>0</v>
      </c>
      <c r="N28" s="222"/>
      <c r="O28" s="36"/>
      <c r="P28" s="36"/>
      <c r="Q28" s="36"/>
      <c r="R28" s="36"/>
      <c r="S28" s="36"/>
      <c r="T28" s="36"/>
      <c r="U28" s="36"/>
      <c r="V28" s="36"/>
      <c r="W28" s="36"/>
      <c r="X28" s="37"/>
      <c r="Y28" s="37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</row>
    <row r="29" spans="1:36">
      <c r="A29" s="196" t="s">
        <v>79</v>
      </c>
      <c r="B29" s="198">
        <f>+'[9]2015 Özs. Hareket Tab'!C27</f>
        <v>0</v>
      </c>
      <c r="C29" s="198">
        <f>+'[9]2015 Özs. Hareket Tab'!D27</f>
        <v>0</v>
      </c>
      <c r="D29" s="198">
        <f>+'[9]2015 Özs. Hareket Tab'!E27</f>
        <v>0</v>
      </c>
      <c r="E29" s="198">
        <f>+'[9]2015 Özs. Hareket Tab'!F27</f>
        <v>0</v>
      </c>
      <c r="F29" s="198">
        <f>+'[9]2015 Özs. Hareket Tab'!H27</f>
        <v>0</v>
      </c>
      <c r="G29" s="198"/>
      <c r="H29" s="198">
        <f>+'[9]2015 Özs. Hareket Tab'!G27</f>
        <v>0</v>
      </c>
      <c r="I29" s="198">
        <f>+'[9]2015 Özs. Hareket Tab'!I27</f>
        <v>0</v>
      </c>
      <c r="J29" s="198">
        <f>+'[9]2015 Özs. Hareket Tab'!J27</f>
        <v>-4561830</v>
      </c>
      <c r="K29" s="198">
        <f>+'[9]2015 Özs. Hareket Tab'!K27</f>
        <v>0</v>
      </c>
      <c r="L29" s="198">
        <f>+SUM(B29:K29)</f>
        <v>-4561830</v>
      </c>
      <c r="M29" s="222">
        <f>+L29-'[1]Changes In Equity'!L27</f>
        <v>0</v>
      </c>
      <c r="N29" s="222"/>
      <c r="O29" s="36"/>
      <c r="P29" s="36"/>
      <c r="Q29" s="36"/>
      <c r="R29" s="36"/>
      <c r="S29" s="37"/>
      <c r="T29" s="37"/>
      <c r="U29" s="37"/>
      <c r="V29" s="36"/>
      <c r="W29" s="36"/>
      <c r="X29" s="36"/>
      <c r="Y29" s="37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</row>
    <row r="30" spans="1:36" s="223" customFormat="1" ht="23.25" customHeight="1">
      <c r="A30" s="215" t="s">
        <v>169</v>
      </c>
      <c r="B30" s="216">
        <f>+B18+B27+B28+B29</f>
        <v>350910</v>
      </c>
      <c r="C30" s="216">
        <f>+C18+C27+C28+C29</f>
        <v>27920</v>
      </c>
      <c r="D30" s="216">
        <f>+D18+D27+D28+D29</f>
        <v>8</v>
      </c>
      <c r="E30" s="216">
        <f>+E18+E27+E28+E29</f>
        <v>56119</v>
      </c>
      <c r="F30" s="217">
        <f>+F18+F27+F28+F29</f>
        <v>-112874</v>
      </c>
      <c r="G30" s="217"/>
      <c r="H30" s="217">
        <f>+H18+H27+H28+H29</f>
        <v>-3307147</v>
      </c>
      <c r="I30" s="217">
        <f>+I18+I27+I28+I29</f>
        <v>1220744</v>
      </c>
      <c r="J30" s="217">
        <f>+J23+J27+J28+J29</f>
        <v>7257593</v>
      </c>
      <c r="K30" s="217">
        <f>+K18+K27+K28+K29</f>
        <v>2801779</v>
      </c>
      <c r="L30" s="217">
        <f>+SUM(B30:K30)</f>
        <v>8295052</v>
      </c>
      <c r="M30" s="222">
        <f>+L30-'[1]Changes In Equity'!L28</f>
        <v>0</v>
      </c>
      <c r="N30" s="222"/>
      <c r="O30" s="72"/>
      <c r="P30" s="36"/>
      <c r="Q30" s="36"/>
      <c r="R30" s="36"/>
      <c r="S30" s="37"/>
      <c r="T30" s="37"/>
      <c r="U30" s="37"/>
      <c r="V30" s="36"/>
      <c r="W30" s="36"/>
      <c r="X30" s="37"/>
      <c r="Y30" s="37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</row>
    <row r="31" spans="1:36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O31" s="36"/>
      <c r="P31" s="36"/>
      <c r="Q31" s="36"/>
      <c r="R31" s="36"/>
      <c r="S31" s="36"/>
      <c r="T31" s="36"/>
      <c r="U31" s="36"/>
      <c r="V31" s="37"/>
      <c r="W31" s="37"/>
      <c r="X31" s="37"/>
      <c r="Y31" s="36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</row>
    <row r="32" spans="1:36">
      <c r="O32" s="36"/>
      <c r="P32" s="36"/>
      <c r="Q32" s="36"/>
      <c r="R32" s="36"/>
      <c r="S32" s="36"/>
      <c r="T32" s="36"/>
      <c r="U32" s="36"/>
      <c r="V32" s="36"/>
      <c r="W32" s="37"/>
      <c r="X32" s="36"/>
      <c r="Y32" s="37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</row>
    <row r="33" spans="2:36" ht="12.75">
      <c r="B33" s="226">
        <f>+B30-'[1]Changes In Equity'!B33</f>
        <v>350910</v>
      </c>
      <c r="C33" s="226">
        <f>+C30-'[1]Changes In Equity'!C33</f>
        <v>27920</v>
      </c>
      <c r="D33" s="226">
        <f>+D30-'[1]Changes In Equity'!D33</f>
        <v>8</v>
      </c>
      <c r="E33" s="226">
        <f>+E30-'[1]Changes In Equity'!E33</f>
        <v>56119</v>
      </c>
      <c r="F33" s="226">
        <f>+F30-'[1]Changes In Equity'!F33</f>
        <v>-112874</v>
      </c>
      <c r="G33" s="226">
        <f>+G30-'[1]Changes In Equity'!G33</f>
        <v>0</v>
      </c>
      <c r="H33" s="226">
        <f>+H30-'[1]Changes In Equity'!H33</f>
        <v>-3307147</v>
      </c>
      <c r="I33" s="226">
        <f>+I30-'[1]Changes In Equity'!I33</f>
        <v>1220744</v>
      </c>
      <c r="J33" s="226">
        <f>+J30-'[1]Changes In Equity'!J33</f>
        <v>7257593</v>
      </c>
      <c r="K33" s="226">
        <f>+K30-'[1]Changes In Equity'!K33</f>
        <v>2801779</v>
      </c>
      <c r="L33" s="226">
        <f>+L30-'[1]Changes In Equity'!L33</f>
        <v>8295052</v>
      </c>
      <c r="O33" s="36"/>
      <c r="P33"/>
      <c r="Q33"/>
      <c r="R33"/>
      <c r="S33"/>
      <c r="T33"/>
      <c r="U33"/>
      <c r="V33"/>
      <c r="W33"/>
      <c r="X33"/>
      <c r="Y33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</row>
    <row r="34" spans="2:36">
      <c r="O34" s="34"/>
      <c r="P34" s="35"/>
      <c r="Q34" s="35"/>
      <c r="R34" s="34"/>
      <c r="S34" s="35"/>
      <c r="T34" s="35"/>
      <c r="U34" s="35"/>
      <c r="V34" s="35"/>
      <c r="W34" s="35"/>
      <c r="X34" s="35"/>
      <c r="Y34" s="35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</row>
    <row r="46" spans="2:36">
      <c r="D46" s="227"/>
    </row>
    <row r="47" spans="2:36">
      <c r="C47" s="228"/>
      <c r="D47" s="229"/>
    </row>
    <row r="48" spans="2:36">
      <c r="C48" s="228"/>
      <c r="D48" s="229"/>
    </row>
    <row r="49" spans="3:4">
      <c r="C49" s="228"/>
      <c r="D49" s="229"/>
    </row>
  </sheetData>
  <mergeCells count="3">
    <mergeCell ref="E2:F2"/>
    <mergeCell ref="J2:K2"/>
    <mergeCell ref="A1:L1"/>
  </mergeCells>
  <pageMargins left="0.7" right="0.7" top="0.75" bottom="0.75" header="0.3" footer="0.3"/>
  <pageSetup scale="64" orientation="landscape" r:id="rId1"/>
  <headerFooter>
    <oddFooter>&amp;R&amp;1#&amp;"Calibri"&amp;10&amp;K008000Herkese Açık-Public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F64"/>
  <sheetViews>
    <sheetView showGridLines="0" tabSelected="1" view="pageBreakPreview" zoomScaleNormal="85" zoomScaleSheetLayoutView="100" workbookViewId="0">
      <selection activeCell="D43" sqref="D43"/>
    </sheetView>
  </sheetViews>
  <sheetFormatPr defaultRowHeight="12"/>
  <cols>
    <col min="1" max="1" width="64.42578125" style="5" customWidth="1"/>
    <col min="2" max="2" width="10.85546875" style="2" customWidth="1"/>
    <col min="3" max="3" width="21.140625" style="2" customWidth="1"/>
    <col min="4" max="4" width="21.140625" style="6" customWidth="1"/>
    <col min="5" max="5" width="11.42578125" style="18" bestFit="1" customWidth="1"/>
    <col min="6" max="6" width="11.42578125" style="5" bestFit="1" customWidth="1"/>
    <col min="7" max="219" width="9.140625" style="5"/>
    <col min="220" max="220" width="46" style="5" customWidth="1"/>
    <col min="221" max="221" width="18.85546875" style="5" customWidth="1"/>
    <col min="222" max="223" width="15" style="5" customWidth="1"/>
    <col min="224" max="475" width="9.140625" style="5"/>
    <col min="476" max="476" width="46" style="5" customWidth="1"/>
    <col min="477" max="477" width="18.85546875" style="5" customWidth="1"/>
    <col min="478" max="479" width="15" style="5" customWidth="1"/>
    <col min="480" max="731" width="9.140625" style="5"/>
    <col min="732" max="732" width="46" style="5" customWidth="1"/>
    <col min="733" max="733" width="18.85546875" style="5" customWidth="1"/>
    <col min="734" max="735" width="15" style="5" customWidth="1"/>
    <col min="736" max="987" width="9.140625" style="5"/>
    <col min="988" max="988" width="46" style="5" customWidth="1"/>
    <col min="989" max="989" width="18.85546875" style="5" customWidth="1"/>
    <col min="990" max="991" width="15" style="5" customWidth="1"/>
    <col min="992" max="1243" width="9.140625" style="5"/>
    <col min="1244" max="1244" width="46" style="5" customWidth="1"/>
    <col min="1245" max="1245" width="18.85546875" style="5" customWidth="1"/>
    <col min="1246" max="1247" width="15" style="5" customWidth="1"/>
    <col min="1248" max="1499" width="9.140625" style="5"/>
    <col min="1500" max="1500" width="46" style="5" customWidth="1"/>
    <col min="1501" max="1501" width="18.85546875" style="5" customWidth="1"/>
    <col min="1502" max="1503" width="15" style="5" customWidth="1"/>
    <col min="1504" max="1755" width="9.140625" style="5"/>
    <col min="1756" max="1756" width="46" style="5" customWidth="1"/>
    <col min="1757" max="1757" width="18.85546875" style="5" customWidth="1"/>
    <col min="1758" max="1759" width="15" style="5" customWidth="1"/>
    <col min="1760" max="2011" width="9.140625" style="5"/>
    <col min="2012" max="2012" width="46" style="5" customWidth="1"/>
    <col min="2013" max="2013" width="18.85546875" style="5" customWidth="1"/>
    <col min="2014" max="2015" width="15" style="5" customWidth="1"/>
    <col min="2016" max="2267" width="9.140625" style="5"/>
    <col min="2268" max="2268" width="46" style="5" customWidth="1"/>
    <col min="2269" max="2269" width="18.85546875" style="5" customWidth="1"/>
    <col min="2270" max="2271" width="15" style="5" customWidth="1"/>
    <col min="2272" max="2523" width="9.140625" style="5"/>
    <col min="2524" max="2524" width="46" style="5" customWidth="1"/>
    <col min="2525" max="2525" width="18.85546875" style="5" customWidth="1"/>
    <col min="2526" max="2527" width="15" style="5" customWidth="1"/>
    <col min="2528" max="2779" width="9.140625" style="5"/>
    <col min="2780" max="2780" width="46" style="5" customWidth="1"/>
    <col min="2781" max="2781" width="18.85546875" style="5" customWidth="1"/>
    <col min="2782" max="2783" width="15" style="5" customWidth="1"/>
    <col min="2784" max="3035" width="9.140625" style="5"/>
    <col min="3036" max="3036" width="46" style="5" customWidth="1"/>
    <col min="3037" max="3037" width="18.85546875" style="5" customWidth="1"/>
    <col min="3038" max="3039" width="15" style="5" customWidth="1"/>
    <col min="3040" max="3291" width="9.140625" style="5"/>
    <col min="3292" max="3292" width="46" style="5" customWidth="1"/>
    <col min="3293" max="3293" width="18.85546875" style="5" customWidth="1"/>
    <col min="3294" max="3295" width="15" style="5" customWidth="1"/>
    <col min="3296" max="3547" width="9.140625" style="5"/>
    <col min="3548" max="3548" width="46" style="5" customWidth="1"/>
    <col min="3549" max="3549" width="18.85546875" style="5" customWidth="1"/>
    <col min="3550" max="3551" width="15" style="5" customWidth="1"/>
    <col min="3552" max="3803" width="9.140625" style="5"/>
    <col min="3804" max="3804" width="46" style="5" customWidth="1"/>
    <col min="3805" max="3805" width="18.85546875" style="5" customWidth="1"/>
    <col min="3806" max="3807" width="15" style="5" customWidth="1"/>
    <col min="3808" max="4059" width="9.140625" style="5"/>
    <col min="4060" max="4060" width="46" style="5" customWidth="1"/>
    <col min="4061" max="4061" width="18.85546875" style="5" customWidth="1"/>
    <col min="4062" max="4063" width="15" style="5" customWidth="1"/>
    <col min="4064" max="4315" width="9.140625" style="5"/>
    <col min="4316" max="4316" width="46" style="5" customWidth="1"/>
    <col min="4317" max="4317" width="18.85546875" style="5" customWidth="1"/>
    <col min="4318" max="4319" width="15" style="5" customWidth="1"/>
    <col min="4320" max="4571" width="9.140625" style="5"/>
    <col min="4572" max="4572" width="46" style="5" customWidth="1"/>
    <col min="4573" max="4573" width="18.85546875" style="5" customWidth="1"/>
    <col min="4574" max="4575" width="15" style="5" customWidth="1"/>
    <col min="4576" max="4827" width="9.140625" style="5"/>
    <col min="4828" max="4828" width="46" style="5" customWidth="1"/>
    <col min="4829" max="4829" width="18.85546875" style="5" customWidth="1"/>
    <col min="4830" max="4831" width="15" style="5" customWidth="1"/>
    <col min="4832" max="5083" width="9.140625" style="5"/>
    <col min="5084" max="5084" width="46" style="5" customWidth="1"/>
    <col min="5085" max="5085" width="18.85546875" style="5" customWidth="1"/>
    <col min="5086" max="5087" width="15" style="5" customWidth="1"/>
    <col min="5088" max="5339" width="9.140625" style="5"/>
    <col min="5340" max="5340" width="46" style="5" customWidth="1"/>
    <col min="5341" max="5341" width="18.85546875" style="5" customWidth="1"/>
    <col min="5342" max="5343" width="15" style="5" customWidth="1"/>
    <col min="5344" max="5595" width="9.140625" style="5"/>
    <col min="5596" max="5596" width="46" style="5" customWidth="1"/>
    <col min="5597" max="5597" width="18.85546875" style="5" customWidth="1"/>
    <col min="5598" max="5599" width="15" style="5" customWidth="1"/>
    <col min="5600" max="5851" width="9.140625" style="5"/>
    <col min="5852" max="5852" width="46" style="5" customWidth="1"/>
    <col min="5853" max="5853" width="18.85546875" style="5" customWidth="1"/>
    <col min="5854" max="5855" width="15" style="5" customWidth="1"/>
    <col min="5856" max="6107" width="9.140625" style="5"/>
    <col min="6108" max="6108" width="46" style="5" customWidth="1"/>
    <col min="6109" max="6109" width="18.85546875" style="5" customWidth="1"/>
    <col min="6110" max="6111" width="15" style="5" customWidth="1"/>
    <col min="6112" max="6363" width="9.140625" style="5"/>
    <col min="6364" max="6364" width="46" style="5" customWidth="1"/>
    <col min="6365" max="6365" width="18.85546875" style="5" customWidth="1"/>
    <col min="6366" max="6367" width="15" style="5" customWidth="1"/>
    <col min="6368" max="6619" width="9.140625" style="5"/>
    <col min="6620" max="6620" width="46" style="5" customWidth="1"/>
    <col min="6621" max="6621" width="18.85546875" style="5" customWidth="1"/>
    <col min="6622" max="6623" width="15" style="5" customWidth="1"/>
    <col min="6624" max="6875" width="9.140625" style="5"/>
    <col min="6876" max="6876" width="46" style="5" customWidth="1"/>
    <col min="6877" max="6877" width="18.85546875" style="5" customWidth="1"/>
    <col min="6878" max="6879" width="15" style="5" customWidth="1"/>
    <col min="6880" max="7131" width="9.140625" style="5"/>
    <col min="7132" max="7132" width="46" style="5" customWidth="1"/>
    <col min="7133" max="7133" width="18.85546875" style="5" customWidth="1"/>
    <col min="7134" max="7135" width="15" style="5" customWidth="1"/>
    <col min="7136" max="7387" width="9.140625" style="5"/>
    <col min="7388" max="7388" width="46" style="5" customWidth="1"/>
    <col min="7389" max="7389" width="18.85546875" style="5" customWidth="1"/>
    <col min="7390" max="7391" width="15" style="5" customWidth="1"/>
    <col min="7392" max="7643" width="9.140625" style="5"/>
    <col min="7644" max="7644" width="46" style="5" customWidth="1"/>
    <col min="7645" max="7645" width="18.85546875" style="5" customWidth="1"/>
    <col min="7646" max="7647" width="15" style="5" customWidth="1"/>
    <col min="7648" max="7899" width="9.140625" style="5"/>
    <col min="7900" max="7900" width="46" style="5" customWidth="1"/>
    <col min="7901" max="7901" width="18.85546875" style="5" customWidth="1"/>
    <col min="7902" max="7903" width="15" style="5" customWidth="1"/>
    <col min="7904" max="8155" width="9.140625" style="5"/>
    <col min="8156" max="8156" width="46" style="5" customWidth="1"/>
    <col min="8157" max="8157" width="18.85546875" style="5" customWidth="1"/>
    <col min="8158" max="8159" width="15" style="5" customWidth="1"/>
    <col min="8160" max="8411" width="9.140625" style="5"/>
    <col min="8412" max="8412" width="46" style="5" customWidth="1"/>
    <col min="8413" max="8413" width="18.85546875" style="5" customWidth="1"/>
    <col min="8414" max="8415" width="15" style="5" customWidth="1"/>
    <col min="8416" max="8667" width="9.140625" style="5"/>
    <col min="8668" max="8668" width="46" style="5" customWidth="1"/>
    <col min="8669" max="8669" width="18.85546875" style="5" customWidth="1"/>
    <col min="8670" max="8671" width="15" style="5" customWidth="1"/>
    <col min="8672" max="8923" width="9.140625" style="5"/>
    <col min="8924" max="8924" width="46" style="5" customWidth="1"/>
    <col min="8925" max="8925" width="18.85546875" style="5" customWidth="1"/>
    <col min="8926" max="8927" width="15" style="5" customWidth="1"/>
    <col min="8928" max="9179" width="9.140625" style="5"/>
    <col min="9180" max="9180" width="46" style="5" customWidth="1"/>
    <col min="9181" max="9181" width="18.85546875" style="5" customWidth="1"/>
    <col min="9182" max="9183" width="15" style="5" customWidth="1"/>
    <col min="9184" max="9435" width="9.140625" style="5"/>
    <col min="9436" max="9436" width="46" style="5" customWidth="1"/>
    <col min="9437" max="9437" width="18.85546875" style="5" customWidth="1"/>
    <col min="9438" max="9439" width="15" style="5" customWidth="1"/>
    <col min="9440" max="9691" width="9.140625" style="5"/>
    <col min="9692" max="9692" width="46" style="5" customWidth="1"/>
    <col min="9693" max="9693" width="18.85546875" style="5" customWidth="1"/>
    <col min="9694" max="9695" width="15" style="5" customWidth="1"/>
    <col min="9696" max="9947" width="9.140625" style="5"/>
    <col min="9948" max="9948" width="46" style="5" customWidth="1"/>
    <col min="9949" max="9949" width="18.85546875" style="5" customWidth="1"/>
    <col min="9950" max="9951" width="15" style="5" customWidth="1"/>
    <col min="9952" max="10203" width="9.140625" style="5"/>
    <col min="10204" max="10204" width="46" style="5" customWidth="1"/>
    <col min="10205" max="10205" width="18.85546875" style="5" customWidth="1"/>
    <col min="10206" max="10207" width="15" style="5" customWidth="1"/>
    <col min="10208" max="10459" width="9.140625" style="5"/>
    <col min="10460" max="10460" width="46" style="5" customWidth="1"/>
    <col min="10461" max="10461" width="18.85546875" style="5" customWidth="1"/>
    <col min="10462" max="10463" width="15" style="5" customWidth="1"/>
    <col min="10464" max="10715" width="9.140625" style="5"/>
    <col min="10716" max="10716" width="46" style="5" customWidth="1"/>
    <col min="10717" max="10717" width="18.85546875" style="5" customWidth="1"/>
    <col min="10718" max="10719" width="15" style="5" customWidth="1"/>
    <col min="10720" max="10971" width="9.140625" style="5"/>
    <col min="10972" max="10972" width="46" style="5" customWidth="1"/>
    <col min="10973" max="10973" width="18.85546875" style="5" customWidth="1"/>
    <col min="10974" max="10975" width="15" style="5" customWidth="1"/>
    <col min="10976" max="11227" width="9.140625" style="5"/>
    <col min="11228" max="11228" width="46" style="5" customWidth="1"/>
    <col min="11229" max="11229" width="18.85546875" style="5" customWidth="1"/>
    <col min="11230" max="11231" width="15" style="5" customWidth="1"/>
    <col min="11232" max="11483" width="9.140625" style="5"/>
    <col min="11484" max="11484" width="46" style="5" customWidth="1"/>
    <col min="11485" max="11485" width="18.85546875" style="5" customWidth="1"/>
    <col min="11486" max="11487" width="15" style="5" customWidth="1"/>
    <col min="11488" max="11739" width="9.140625" style="5"/>
    <col min="11740" max="11740" width="46" style="5" customWidth="1"/>
    <col min="11741" max="11741" width="18.85546875" style="5" customWidth="1"/>
    <col min="11742" max="11743" width="15" style="5" customWidth="1"/>
    <col min="11744" max="11995" width="9.140625" style="5"/>
    <col min="11996" max="11996" width="46" style="5" customWidth="1"/>
    <col min="11997" max="11997" width="18.85546875" style="5" customWidth="1"/>
    <col min="11998" max="11999" width="15" style="5" customWidth="1"/>
    <col min="12000" max="12251" width="9.140625" style="5"/>
    <col min="12252" max="12252" width="46" style="5" customWidth="1"/>
    <col min="12253" max="12253" width="18.85546875" style="5" customWidth="1"/>
    <col min="12254" max="12255" width="15" style="5" customWidth="1"/>
    <col min="12256" max="12507" width="9.140625" style="5"/>
    <col min="12508" max="12508" width="46" style="5" customWidth="1"/>
    <col min="12509" max="12509" width="18.85546875" style="5" customWidth="1"/>
    <col min="12510" max="12511" width="15" style="5" customWidth="1"/>
    <col min="12512" max="12763" width="9.140625" style="5"/>
    <col min="12764" max="12764" width="46" style="5" customWidth="1"/>
    <col min="12765" max="12765" width="18.85546875" style="5" customWidth="1"/>
    <col min="12766" max="12767" width="15" style="5" customWidth="1"/>
    <col min="12768" max="13019" width="9.140625" style="5"/>
    <col min="13020" max="13020" width="46" style="5" customWidth="1"/>
    <col min="13021" max="13021" width="18.85546875" style="5" customWidth="1"/>
    <col min="13022" max="13023" width="15" style="5" customWidth="1"/>
    <col min="13024" max="13275" width="9.140625" style="5"/>
    <col min="13276" max="13276" width="46" style="5" customWidth="1"/>
    <col min="13277" max="13277" width="18.85546875" style="5" customWidth="1"/>
    <col min="13278" max="13279" width="15" style="5" customWidth="1"/>
    <col min="13280" max="13531" width="9.140625" style="5"/>
    <col min="13532" max="13532" width="46" style="5" customWidth="1"/>
    <col min="13533" max="13533" width="18.85546875" style="5" customWidth="1"/>
    <col min="13534" max="13535" width="15" style="5" customWidth="1"/>
    <col min="13536" max="13787" width="9.140625" style="5"/>
    <col min="13788" max="13788" width="46" style="5" customWidth="1"/>
    <col min="13789" max="13789" width="18.85546875" style="5" customWidth="1"/>
    <col min="13790" max="13791" width="15" style="5" customWidth="1"/>
    <col min="13792" max="14043" width="9.140625" style="5"/>
    <col min="14044" max="14044" width="46" style="5" customWidth="1"/>
    <col min="14045" max="14045" width="18.85546875" style="5" customWidth="1"/>
    <col min="14046" max="14047" width="15" style="5" customWidth="1"/>
    <col min="14048" max="14299" width="9.140625" style="5"/>
    <col min="14300" max="14300" width="46" style="5" customWidth="1"/>
    <col min="14301" max="14301" width="18.85546875" style="5" customWidth="1"/>
    <col min="14302" max="14303" width="15" style="5" customWidth="1"/>
    <col min="14304" max="14555" width="9.140625" style="5"/>
    <col min="14556" max="14556" width="46" style="5" customWidth="1"/>
    <col min="14557" max="14557" width="18.85546875" style="5" customWidth="1"/>
    <col min="14558" max="14559" width="15" style="5" customWidth="1"/>
    <col min="14560" max="14811" width="9.140625" style="5"/>
    <col min="14812" max="14812" width="46" style="5" customWidth="1"/>
    <col min="14813" max="14813" width="18.85546875" style="5" customWidth="1"/>
    <col min="14814" max="14815" width="15" style="5" customWidth="1"/>
    <col min="14816" max="15067" width="9.140625" style="5"/>
    <col min="15068" max="15068" width="46" style="5" customWidth="1"/>
    <col min="15069" max="15069" width="18.85546875" style="5" customWidth="1"/>
    <col min="15070" max="15071" width="15" style="5" customWidth="1"/>
    <col min="15072" max="15323" width="9.140625" style="5"/>
    <col min="15324" max="15324" width="46" style="5" customWidth="1"/>
    <col min="15325" max="15325" width="18.85546875" style="5" customWidth="1"/>
    <col min="15326" max="15327" width="15" style="5" customWidth="1"/>
    <col min="15328" max="15579" width="9.140625" style="5"/>
    <col min="15580" max="15580" width="46" style="5" customWidth="1"/>
    <col min="15581" max="15581" width="18.85546875" style="5" customWidth="1"/>
    <col min="15582" max="15583" width="15" style="5" customWidth="1"/>
    <col min="15584" max="15835" width="9.140625" style="5"/>
    <col min="15836" max="15836" width="46" style="5" customWidth="1"/>
    <col min="15837" max="15837" width="18.85546875" style="5" customWidth="1"/>
    <col min="15838" max="15839" width="15" style="5" customWidth="1"/>
    <col min="15840" max="16091" width="9.140625" style="5"/>
    <col min="16092" max="16092" width="46" style="5" customWidth="1"/>
    <col min="16093" max="16093" width="18.85546875" style="5" customWidth="1"/>
    <col min="16094" max="16095" width="15" style="5" customWidth="1"/>
    <col min="16096" max="16384" width="9.140625" style="5"/>
  </cols>
  <sheetData>
    <row r="1" spans="1:6" ht="27.75" customHeight="1">
      <c r="A1" s="237" t="s">
        <v>170</v>
      </c>
      <c r="B1" s="237"/>
      <c r="C1" s="237"/>
      <c r="D1" s="237"/>
    </row>
    <row r="2" spans="1:6" ht="64.5" customHeight="1">
      <c r="A2" s="111" t="s">
        <v>123</v>
      </c>
      <c r="B2" s="125" t="s">
        <v>59</v>
      </c>
      <c r="C2" s="125" t="s">
        <v>171</v>
      </c>
      <c r="D2" s="125" t="s">
        <v>172</v>
      </c>
    </row>
    <row r="3" spans="1:6">
      <c r="A3" s="126"/>
      <c r="B3" s="127"/>
      <c r="C3" s="128"/>
      <c r="D3" s="129"/>
    </row>
    <row r="4" spans="1:6">
      <c r="A4" s="130"/>
      <c r="B4" s="41"/>
      <c r="C4" s="41"/>
      <c r="D4" s="41"/>
      <c r="E4" s="18" t="s">
        <v>137</v>
      </c>
      <c r="F4" s="18" t="s">
        <v>137</v>
      </c>
    </row>
    <row r="5" spans="1:6">
      <c r="A5" s="130" t="s">
        <v>130</v>
      </c>
      <c r="B5" s="41"/>
      <c r="C5" s="131">
        <f>+SUM(C33:C39)</f>
        <v>3961918</v>
      </c>
      <c r="D5" s="124">
        <f>+SUM(D33:D39)</f>
        <v>1338394</v>
      </c>
      <c r="E5" s="18">
        <f>+C5-'[1]Statement of Cash Flow'!C5</f>
        <v>0</v>
      </c>
      <c r="F5" s="18">
        <f>+D5-'[1]Statement of Cash Flow'!D5</f>
        <v>0</v>
      </c>
    </row>
    <row r="6" spans="1:6">
      <c r="A6" s="42" t="s">
        <v>81</v>
      </c>
      <c r="B6" s="40"/>
      <c r="C6" s="63">
        <f>+'Özkaynak Değişim Tablosu'!K30</f>
        <v>2801779</v>
      </c>
      <c r="D6" s="64">
        <f>+'Özkaynak Değişim Tablosu'!K16</f>
        <v>1819374</v>
      </c>
      <c r="E6" s="18">
        <f>+C6-'[1]Statement of Cash Flow'!C6</f>
        <v>0</v>
      </c>
      <c r="F6" s="18">
        <f>+D6-'[1]Statement of Cash Flow'!D6</f>
        <v>0</v>
      </c>
    </row>
    <row r="7" spans="1:6">
      <c r="A7" s="130" t="s">
        <v>86</v>
      </c>
      <c r="B7" s="41"/>
      <c r="C7" s="131">
        <f>+SUM(C8:C22)</f>
        <v>2110827</v>
      </c>
      <c r="D7" s="124">
        <f>+SUM(D8:D22)</f>
        <v>503857</v>
      </c>
      <c r="E7" s="18">
        <f>+C7-'[1]Statement of Cash Flow'!C7</f>
        <v>0</v>
      </c>
      <c r="F7" s="18">
        <f>+D7-'[1]Statement of Cash Flow'!D7</f>
        <v>0</v>
      </c>
    </row>
    <row r="8" spans="1:6">
      <c r="A8" s="42" t="s">
        <v>87</v>
      </c>
      <c r="B8" s="41" t="s">
        <v>156</v>
      </c>
      <c r="C8" s="63">
        <f>+'[10]KAP''a uygun'!$G$10</f>
        <v>294279</v>
      </c>
      <c r="D8" s="64">
        <f>+'[10]KAP''a uygun'!$H$10</f>
        <v>252357</v>
      </c>
      <c r="E8" s="18">
        <f>+C8-'[1]Statement of Cash Flow'!C8</f>
        <v>0</v>
      </c>
      <c r="F8" s="18">
        <f>+D8-'[1]Statement of Cash Flow'!D8</f>
        <v>0</v>
      </c>
    </row>
    <row r="9" spans="1:6">
      <c r="A9" s="42" t="s">
        <v>88</v>
      </c>
      <c r="B9" s="41">
        <v>9</v>
      </c>
      <c r="C9" s="63">
        <f>+'[10]KAP''a uygun'!$G$11</f>
        <v>16924</v>
      </c>
      <c r="D9" s="64">
        <f>+'[10]KAP''a uygun'!$H$11</f>
        <v>-3683</v>
      </c>
      <c r="E9" s="18">
        <f>+C9-'[1]Statement of Cash Flow'!C9</f>
        <v>0</v>
      </c>
      <c r="F9" s="18">
        <f>+D9-'[1]Statement of Cash Flow'!D9</f>
        <v>0</v>
      </c>
    </row>
    <row r="10" spans="1:6" ht="12" customHeight="1">
      <c r="A10" s="42" t="s">
        <v>89</v>
      </c>
      <c r="B10" s="41"/>
      <c r="C10" s="63">
        <f>+'[10]KAP''a uygun'!$G$12</f>
        <v>4404</v>
      </c>
      <c r="D10" s="64">
        <f>+'[10]KAP''a uygun'!$H$12</f>
        <v>-84720</v>
      </c>
      <c r="E10" s="18">
        <f>+C10-'[1]Statement of Cash Flow'!C10</f>
        <v>0</v>
      </c>
      <c r="F10" s="18">
        <f>+D10-'[1]Statement of Cash Flow'!D10</f>
        <v>0</v>
      </c>
    </row>
    <row r="11" spans="1:6">
      <c r="A11" s="42" t="s">
        <v>90</v>
      </c>
      <c r="B11" s="41">
        <v>13</v>
      </c>
      <c r="C11" s="63">
        <f>+'[10]KAP''a uygun'!$G$13</f>
        <v>-6108</v>
      </c>
      <c r="D11" s="64">
        <f>+'[10]KAP''a uygun'!$H$13</f>
        <v>13544</v>
      </c>
      <c r="E11" s="18">
        <f>+C11-'[1]Statement of Cash Flow'!C11</f>
        <v>0</v>
      </c>
      <c r="F11" s="18">
        <f>+D11-'[1]Statement of Cash Flow'!D11</f>
        <v>0</v>
      </c>
    </row>
    <row r="12" spans="1:6">
      <c r="A12" s="42" t="s">
        <v>91</v>
      </c>
      <c r="B12" s="41">
        <v>13</v>
      </c>
      <c r="C12" s="63">
        <f>+'[10]KAP''a uygun'!$G$14</f>
        <v>201117</v>
      </c>
      <c r="D12" s="64">
        <f>+'[10]KAP''a uygun'!$H$14</f>
        <v>66589</v>
      </c>
      <c r="E12" s="18">
        <f>+C12-'[1]Statement of Cash Flow'!C12</f>
        <v>0</v>
      </c>
      <c r="F12" s="18">
        <f>+D12-'[1]Statement of Cash Flow'!D12</f>
        <v>0</v>
      </c>
    </row>
    <row r="13" spans="1:6">
      <c r="A13" s="42" t="s">
        <v>92</v>
      </c>
      <c r="B13" s="41"/>
      <c r="C13" s="63">
        <f>+'[10]KAP''a uygun'!$G$15</f>
        <v>-32370</v>
      </c>
      <c r="D13" s="64">
        <f>+'[10]KAP''a uygun'!$H$15</f>
        <v>-54279</v>
      </c>
      <c r="E13" s="18">
        <f>+C13-'[1]Statement of Cash Flow'!C13</f>
        <v>0</v>
      </c>
      <c r="F13" s="18">
        <f>+D13-'[1]Statement of Cash Flow'!D13</f>
        <v>0</v>
      </c>
    </row>
    <row r="14" spans="1:6">
      <c r="A14" s="42" t="s">
        <v>93</v>
      </c>
      <c r="B14" s="41">
        <v>29</v>
      </c>
      <c r="C14" s="63">
        <f>+'[10]KAP''a uygun'!$G$16</f>
        <v>-2929</v>
      </c>
      <c r="D14" s="64">
        <f>+'[10]KAP''a uygun'!$H$16</f>
        <v>-2343</v>
      </c>
      <c r="E14" s="18">
        <f>+C14-'[1]Statement of Cash Flow'!C14</f>
        <v>0</v>
      </c>
      <c r="F14" s="18">
        <f>+D14-'[1]Statement of Cash Flow'!D14</f>
        <v>0</v>
      </c>
    </row>
    <row r="15" spans="1:6">
      <c r="A15" s="42" t="s">
        <v>94</v>
      </c>
      <c r="B15" s="41">
        <v>22</v>
      </c>
      <c r="C15" s="63">
        <f>+'[10]KAP''a uygun'!$G$17</f>
        <v>-251563</v>
      </c>
      <c r="D15" s="64">
        <f>+'[10]KAP''a uygun'!$H$17</f>
        <v>-300672</v>
      </c>
      <c r="E15" s="18">
        <f>+C15-'[1]Statement of Cash Flow'!C15</f>
        <v>0</v>
      </c>
      <c r="F15" s="18">
        <f>+D15-'[1]Statement of Cash Flow'!D15</f>
        <v>0</v>
      </c>
    </row>
    <row r="16" spans="1:6">
      <c r="A16" s="42" t="s">
        <v>95</v>
      </c>
      <c r="B16" s="41">
        <v>23</v>
      </c>
      <c r="C16" s="63">
        <f>+'[10]KAP''a uygun'!$G$18</f>
        <v>114793</v>
      </c>
      <c r="D16" s="64">
        <f>+'[10]KAP''a uygun'!$H$18</f>
        <v>59788</v>
      </c>
      <c r="E16" s="18">
        <f>+C16-'[1]Statement of Cash Flow'!C16</f>
        <v>0</v>
      </c>
      <c r="F16" s="18">
        <f>+D16-'[1]Statement of Cash Flow'!D16</f>
        <v>0</v>
      </c>
    </row>
    <row r="17" spans="1:6">
      <c r="A17" s="42" t="s">
        <v>96</v>
      </c>
      <c r="B17" s="41">
        <v>24</v>
      </c>
      <c r="C17" s="63">
        <f>+'[10]KAP''a uygun'!$G$19</f>
        <v>-516558</v>
      </c>
      <c r="D17" s="64">
        <f>+'[10]KAP''a uygun'!$H$19</f>
        <v>-2195</v>
      </c>
      <c r="E17" s="18">
        <f>+C17-'[1]Statement of Cash Flow'!C17</f>
        <v>0</v>
      </c>
      <c r="F17" s="18">
        <f>+D17-'[1]Statement of Cash Flow'!D17</f>
        <v>0</v>
      </c>
    </row>
    <row r="18" spans="1:6">
      <c r="A18" s="42" t="s">
        <v>97</v>
      </c>
      <c r="B18" s="41">
        <v>21</v>
      </c>
      <c r="C18" s="63">
        <f>+'[10]KAP''a uygun'!$G$20</f>
        <v>-112933</v>
      </c>
      <c r="D18" s="64">
        <f>+'[10]KAP''a uygun'!$H$20</f>
        <v>-95066</v>
      </c>
      <c r="E18" s="18">
        <f>+C18-'[1]Statement of Cash Flow'!C18</f>
        <v>0</v>
      </c>
      <c r="F18" s="18">
        <f>+D18-'[1]Statement of Cash Flow'!D18</f>
        <v>0</v>
      </c>
    </row>
    <row r="19" spans="1:6">
      <c r="A19" s="42" t="s">
        <v>98</v>
      </c>
      <c r="B19" s="41">
        <v>21</v>
      </c>
      <c r="C19" s="63">
        <f>+'[10]KAP''a uygun'!$G$21</f>
        <v>229256</v>
      </c>
      <c r="D19" s="64">
        <f>+'[10]KAP''a uygun'!$H$21</f>
        <v>177084</v>
      </c>
      <c r="E19" s="18">
        <f>+C19-'[1]Statement of Cash Flow'!C19</f>
        <v>0</v>
      </c>
      <c r="F19" s="18">
        <f>+D19-'[1]Statement of Cash Flow'!D19</f>
        <v>0</v>
      </c>
    </row>
    <row r="20" spans="1:6" ht="24">
      <c r="A20" s="42" t="s">
        <v>132</v>
      </c>
      <c r="B20" s="132">
        <v>29</v>
      </c>
      <c r="C20" s="43">
        <f>+'[10]KAP''a uygun'!$G$22</f>
        <v>15554</v>
      </c>
      <c r="D20" s="133">
        <f>+'[10]KAP''a uygun'!$H$22</f>
        <v>-121</v>
      </c>
      <c r="E20" s="18">
        <f>+C20-'[1]Statement of Cash Flow'!C20</f>
        <v>0</v>
      </c>
      <c r="F20" s="18">
        <f>+D20-'[1]Statement of Cash Flow'!D20</f>
        <v>0</v>
      </c>
    </row>
    <row r="21" spans="1:6" ht="24.75" customHeight="1">
      <c r="A21" s="134" t="s">
        <v>133</v>
      </c>
      <c r="B21" s="41"/>
      <c r="C21" s="135">
        <f>+'[10]KAP''a uygun'!$G$23</f>
        <v>2156961</v>
      </c>
      <c r="D21" s="133">
        <f>+'[10]KAP''a uygun'!$H$23</f>
        <v>477574</v>
      </c>
      <c r="E21" s="18">
        <f>+C21-'[1]Statement of Cash Flow'!C21</f>
        <v>0</v>
      </c>
      <c r="F21" s="18">
        <f>+D21-'[1]Statement of Cash Flow'!D21</f>
        <v>0</v>
      </c>
    </row>
    <row r="22" spans="1:6" ht="12.75" hidden="1" customHeight="1">
      <c r="A22" s="134" t="s">
        <v>146</v>
      </c>
      <c r="B22" s="41">
        <v>32</v>
      </c>
      <c r="C22" s="135">
        <f>+'[10]KAP''a uygun'!$G$24</f>
        <v>0</v>
      </c>
      <c r="D22" s="133">
        <f>+'[10]KAP''a uygun'!$H$24</f>
        <v>0</v>
      </c>
      <c r="F22" s="18"/>
    </row>
    <row r="23" spans="1:6">
      <c r="A23" s="136"/>
      <c r="B23" s="39"/>
      <c r="C23" s="65"/>
      <c r="D23" s="65"/>
      <c r="E23" s="18">
        <f>+C23-'[1]Statement of Cash Flow'!C23</f>
        <v>0</v>
      </c>
      <c r="F23" s="18">
        <f>+D23-'[1]Statement of Cash Flow'!D23</f>
        <v>0</v>
      </c>
    </row>
    <row r="24" spans="1:6" ht="14.25" customHeight="1">
      <c r="A24" s="66" t="s">
        <v>99</v>
      </c>
      <c r="B24" s="67"/>
      <c r="C24" s="68">
        <f>+SUM(C26:C31)</f>
        <v>-637294</v>
      </c>
      <c r="D24" s="62">
        <f>+SUM(D26:D31)</f>
        <v>-778036</v>
      </c>
      <c r="E24" s="18">
        <f>+C24-'[1]Statement of Cash Flow'!C24</f>
        <v>0</v>
      </c>
      <c r="F24" s="18">
        <f>+D24-'[1]Statement of Cash Flow'!D24</f>
        <v>0</v>
      </c>
    </row>
    <row r="25" spans="1:6">
      <c r="A25" s="42"/>
      <c r="B25" s="41"/>
      <c r="C25" s="60"/>
      <c r="D25" s="60"/>
      <c r="E25" s="18">
        <f>+C25-'[1]Statement of Cash Flow'!C25</f>
        <v>0</v>
      </c>
      <c r="F25" s="18">
        <f>+D25-'[1]Statement of Cash Flow'!D25</f>
        <v>0</v>
      </c>
    </row>
    <row r="26" spans="1:6">
      <c r="A26" s="42" t="s">
        <v>147</v>
      </c>
      <c r="B26" s="41"/>
      <c r="C26" s="63">
        <f>+'[10]KAP''a uygun'!$G$27</f>
        <v>306039</v>
      </c>
      <c r="D26" s="64">
        <f>+'[10]KAP''a uygun'!$H$27</f>
        <v>-207100</v>
      </c>
      <c r="E26" s="18">
        <f>+C26-'[1]Statement of Cash Flow'!C26</f>
        <v>0</v>
      </c>
      <c r="F26" s="18">
        <f>+D26-'[1]Statement of Cash Flow'!D26</f>
        <v>0</v>
      </c>
    </row>
    <row r="27" spans="1:6">
      <c r="A27" s="42" t="s">
        <v>100</v>
      </c>
      <c r="B27" s="41"/>
      <c r="C27" s="63">
        <f>+'[10]KAP''a uygun'!$G$28</f>
        <v>-3781480</v>
      </c>
      <c r="D27" s="64">
        <f>+'[10]KAP''a uygun'!$H$28</f>
        <v>-903822</v>
      </c>
      <c r="E27" s="18">
        <f>+C27-'[1]Statement of Cash Flow'!C27</f>
        <v>0</v>
      </c>
      <c r="F27" s="18">
        <f>+D27-'[1]Statement of Cash Flow'!D27</f>
        <v>0</v>
      </c>
    </row>
    <row r="28" spans="1:6">
      <c r="A28" s="42" t="s">
        <v>101</v>
      </c>
      <c r="B28" s="41"/>
      <c r="C28" s="63">
        <f>+'[10]KAP''a uygun'!$G$29</f>
        <v>-35948</v>
      </c>
      <c r="D28" s="64">
        <f>+'[10]KAP''a uygun'!$H$29</f>
        <v>35994</v>
      </c>
      <c r="E28" s="18">
        <f>+C28-'[1]Statement of Cash Flow'!C28</f>
        <v>0</v>
      </c>
      <c r="F28" s="18">
        <f>+D28-'[1]Statement of Cash Flow'!D28</f>
        <v>0</v>
      </c>
    </row>
    <row r="29" spans="1:6">
      <c r="A29" s="42" t="s">
        <v>102</v>
      </c>
      <c r="B29" s="41"/>
      <c r="C29" s="63">
        <f>+'[10]KAP''a uygun'!$G$30</f>
        <v>2822806</v>
      </c>
      <c r="D29" s="64">
        <f>+'[10]KAP''a uygun'!$H$30</f>
        <v>109018</v>
      </c>
      <c r="E29" s="18">
        <f>+C29-'[1]Statement of Cash Flow'!C29</f>
        <v>0</v>
      </c>
      <c r="F29" s="18">
        <f>+D29-'[1]Statement of Cash Flow'!D29</f>
        <v>0</v>
      </c>
    </row>
    <row r="30" spans="1:6">
      <c r="A30" s="42" t="s">
        <v>103</v>
      </c>
      <c r="B30" s="41"/>
      <c r="C30" s="63">
        <f>+'[10]KAP''a uygun'!$G$31</f>
        <v>-210420</v>
      </c>
      <c r="D30" s="64">
        <f>+'[10]KAP''a uygun'!$H$31</f>
        <v>53635</v>
      </c>
      <c r="E30" s="18">
        <f>+C30-'[1]Statement of Cash Flow'!C30</f>
        <v>0</v>
      </c>
      <c r="F30" s="18">
        <f>+D30-'[1]Statement of Cash Flow'!D30</f>
        <v>0</v>
      </c>
    </row>
    <row r="31" spans="1:6">
      <c r="A31" s="42" t="s">
        <v>104</v>
      </c>
      <c r="B31" s="41"/>
      <c r="C31" s="63">
        <f>+'[10]KAP''a uygun'!$G$32</f>
        <v>261709</v>
      </c>
      <c r="D31" s="64">
        <f>+'[10]KAP''a uygun'!$H$32</f>
        <v>134239</v>
      </c>
      <c r="E31" s="18">
        <f>+C31-'[1]Statement of Cash Flow'!C31</f>
        <v>0</v>
      </c>
      <c r="F31" s="18">
        <f>+D31-'[1]Statement of Cash Flow'!D31</f>
        <v>0</v>
      </c>
    </row>
    <row r="32" spans="1:6">
      <c r="A32" s="106"/>
      <c r="B32" s="39"/>
      <c r="C32" s="69"/>
      <c r="D32" s="65"/>
      <c r="E32" s="18">
        <f>+C32-'[1]Statement of Cash Flow'!C32</f>
        <v>0</v>
      </c>
      <c r="F32" s="18">
        <f>+D32-'[1]Statement of Cash Flow'!D32</f>
        <v>0</v>
      </c>
    </row>
    <row r="33" spans="1:6">
      <c r="A33" s="66" t="s">
        <v>105</v>
      </c>
      <c r="B33" s="67"/>
      <c r="C33" s="68">
        <f>+C6+C7+C24</f>
        <v>4275312</v>
      </c>
      <c r="D33" s="62">
        <f>+D6+D7+D24</f>
        <v>1545195</v>
      </c>
      <c r="E33" s="18">
        <f>+C33-'[1]Statement of Cash Flow'!C33</f>
        <v>0</v>
      </c>
      <c r="F33" s="18">
        <f>+D33-'[1]Statement of Cash Flow'!D33</f>
        <v>0</v>
      </c>
    </row>
    <row r="34" spans="1:6">
      <c r="A34" s="130"/>
      <c r="B34" s="40"/>
      <c r="C34" s="60"/>
      <c r="D34" s="60"/>
      <c r="E34" s="18">
        <f>+C34-'[1]Statement of Cash Flow'!C34</f>
        <v>0</v>
      </c>
      <c r="F34" s="18">
        <f>+D34-'[1]Statement of Cash Flow'!D34</f>
        <v>0</v>
      </c>
    </row>
    <row r="35" spans="1:6">
      <c r="A35" s="42" t="s">
        <v>3</v>
      </c>
      <c r="B35" s="41"/>
      <c r="C35" s="63">
        <f>+'[10]KAP''a uygun'!$G$36</f>
        <v>-236836</v>
      </c>
      <c r="D35" s="64">
        <f>+'[10]KAP''a uygun'!$H$36</f>
        <v>-188844</v>
      </c>
      <c r="E35" s="18">
        <f>+C35-'[1]Statement of Cash Flow'!C35</f>
        <v>0</v>
      </c>
      <c r="F35" s="18">
        <f>+D35-'[1]Statement of Cash Flow'!D35</f>
        <v>0</v>
      </c>
    </row>
    <row r="36" spans="1:6">
      <c r="A36" s="42" t="s">
        <v>4</v>
      </c>
      <c r="B36" s="41"/>
      <c r="C36" s="63">
        <f>+'[10]KAP''a uygun'!$G$37</f>
        <v>111460</v>
      </c>
      <c r="D36" s="64">
        <f>+'[10]KAP''a uygun'!$H$37</f>
        <v>86744</v>
      </c>
      <c r="E36" s="18">
        <f>+C36-'[1]Statement of Cash Flow'!C36</f>
        <v>0</v>
      </c>
      <c r="F36" s="18">
        <f>+D36-'[1]Statement of Cash Flow'!D36</f>
        <v>0</v>
      </c>
    </row>
    <row r="37" spans="1:6" ht="24">
      <c r="A37" s="42" t="s">
        <v>131</v>
      </c>
      <c r="B37" s="132">
        <v>15</v>
      </c>
      <c r="C37" s="43">
        <f>+'[10]KAP''a uygun'!$G$38</f>
        <v>-10912</v>
      </c>
      <c r="D37" s="133">
        <f>+'[10]KAP''a uygun'!$H$38</f>
        <v>-5462</v>
      </c>
      <c r="E37" s="18">
        <f>+C37-'[1]Statement of Cash Flow'!C37</f>
        <v>0</v>
      </c>
      <c r="F37" s="18">
        <f>+D37-'[1]Statement of Cash Flow'!D37</f>
        <v>0</v>
      </c>
    </row>
    <row r="38" spans="1:6">
      <c r="A38" s="42" t="s">
        <v>106</v>
      </c>
      <c r="B38" s="41"/>
      <c r="C38" s="63">
        <f>+'[10]KAP''a uygun'!$G$39</f>
        <v>-124923</v>
      </c>
      <c r="D38" s="64">
        <f>+'[10]KAP''a uygun'!$H$39</f>
        <v>-47386</v>
      </c>
      <c r="E38" s="18">
        <f>+C38-'[1]Statement of Cash Flow'!C38</f>
        <v>0</v>
      </c>
      <c r="F38" s="18">
        <f>+D38-'[1]Statement of Cash Flow'!D38</f>
        <v>0</v>
      </c>
    </row>
    <row r="39" spans="1:6">
      <c r="A39" s="42" t="s">
        <v>107</v>
      </c>
      <c r="B39" s="41"/>
      <c r="C39" s="63">
        <f>+'[10]KAP''a uygun'!$G$40</f>
        <v>-52183</v>
      </c>
      <c r="D39" s="64">
        <f>+'[10]KAP''a uygun'!$H$40</f>
        <v>-51853</v>
      </c>
      <c r="E39" s="18">
        <f>+C39-'[1]Statement of Cash Flow'!C39</f>
        <v>0</v>
      </c>
      <c r="F39" s="18">
        <f>+D39-'[1]Statement of Cash Flow'!D39</f>
        <v>0</v>
      </c>
    </row>
    <row r="40" spans="1:6">
      <c r="A40" s="136"/>
      <c r="B40" s="39"/>
      <c r="C40" s="65"/>
      <c r="D40" s="65"/>
      <c r="E40" s="18">
        <f>+C40-'[1]Statement of Cash Flow'!C40</f>
        <v>0</v>
      </c>
      <c r="F40" s="18">
        <f>+D40-'[1]Statement of Cash Flow'!D40</f>
        <v>0</v>
      </c>
    </row>
    <row r="41" spans="1:6">
      <c r="A41" s="66" t="s">
        <v>148</v>
      </c>
      <c r="B41" s="67"/>
      <c r="C41" s="68">
        <f>+SUM(C43:C48)</f>
        <v>-2256608</v>
      </c>
      <c r="D41" s="62">
        <f>+SUM(D43:D48)</f>
        <v>-327493</v>
      </c>
      <c r="E41" s="18">
        <f>+C41-'[1]Statement of Cash Flow'!C41</f>
        <v>0</v>
      </c>
      <c r="F41" s="18">
        <f>+D41-'[1]Statement of Cash Flow'!D41</f>
        <v>0</v>
      </c>
    </row>
    <row r="42" spans="1:6">
      <c r="A42" s="42"/>
      <c r="B42" s="41"/>
      <c r="C42" s="60"/>
      <c r="D42" s="60"/>
      <c r="E42" s="18">
        <f>+C42-'[1]Statement of Cash Flow'!C42</f>
        <v>0</v>
      </c>
      <c r="F42" s="18">
        <f>+D42-'[1]Statement of Cash Flow'!D42</f>
        <v>0</v>
      </c>
    </row>
    <row r="43" spans="1:6">
      <c r="A43" s="42" t="s">
        <v>108</v>
      </c>
      <c r="B43" s="41"/>
      <c r="C43" s="63">
        <f>+'[10]KAP''a uygun'!$G$44</f>
        <v>1338</v>
      </c>
      <c r="D43" s="64">
        <f>+'[10]KAP''a uygun'!$H$44</f>
        <v>5794</v>
      </c>
      <c r="E43" s="18">
        <f>+C43-'[1]Statement of Cash Flow'!C43</f>
        <v>0</v>
      </c>
      <c r="F43" s="18">
        <f>+D43-'[1]Statement of Cash Flow'!D43</f>
        <v>0</v>
      </c>
    </row>
    <row r="44" spans="1:6">
      <c r="A44" s="42" t="s">
        <v>109</v>
      </c>
      <c r="B44" s="41"/>
      <c r="C44" s="63">
        <f>+'[10]KAP''a uygun'!$G$45</f>
        <v>-453408</v>
      </c>
      <c r="D44" s="64">
        <f>+'[10]KAP''a uygun'!$H$45</f>
        <v>-167176</v>
      </c>
      <c r="E44" s="18">
        <f>+C44-'[1]Statement of Cash Flow'!C44</f>
        <v>0</v>
      </c>
      <c r="F44" s="18">
        <f>+D44-'[1]Statement of Cash Flow'!D44</f>
        <v>0</v>
      </c>
    </row>
    <row r="45" spans="1:6">
      <c r="A45" s="42" t="s">
        <v>110</v>
      </c>
      <c r="B45" s="41"/>
      <c r="C45" s="63">
        <f>+'[10]KAP''a uygun'!$G$46</f>
        <v>-354712</v>
      </c>
      <c r="D45" s="64">
        <f>+'[10]KAP''a uygun'!$H$46</f>
        <v>-97299</v>
      </c>
      <c r="E45" s="18">
        <f>+C45-'[1]Statement of Cash Flow'!C45</f>
        <v>0</v>
      </c>
      <c r="F45" s="18">
        <f>+D45-'[1]Statement of Cash Flow'!D45</f>
        <v>0</v>
      </c>
    </row>
    <row r="46" spans="1:6">
      <c r="A46" s="42" t="s">
        <v>111</v>
      </c>
      <c r="B46" s="41"/>
      <c r="C46" s="63">
        <f>+'[10]KAP''a uygun'!$G$47</f>
        <v>-1452130</v>
      </c>
      <c r="D46" s="64">
        <f>+'[10]KAP''a uygun'!$H$47</f>
        <v>-71155</v>
      </c>
      <c r="E46" s="18">
        <f>+C46-'[1]Statement of Cash Flow'!C46</f>
        <v>0</v>
      </c>
      <c r="F46" s="18">
        <f>+D46-'[1]Statement of Cash Flow'!D46</f>
        <v>0</v>
      </c>
    </row>
    <row r="47" spans="1:6">
      <c r="A47" s="42" t="s">
        <v>68</v>
      </c>
      <c r="B47" s="41">
        <v>29</v>
      </c>
      <c r="C47" s="63">
        <f>+'[10]KAP''a uygun'!$G$48</f>
        <v>2929</v>
      </c>
      <c r="D47" s="64">
        <f>+'[10]KAP''a uygun'!$H$48</f>
        <v>2343</v>
      </c>
      <c r="E47" s="18">
        <f>+C47-'[1]Statement of Cash Flow'!C47</f>
        <v>0</v>
      </c>
      <c r="F47" s="18">
        <f>+D47-'[1]Statement of Cash Flow'!D47</f>
        <v>0</v>
      </c>
    </row>
    <row r="48" spans="1:6" ht="12.75" customHeight="1">
      <c r="A48" s="42" t="s">
        <v>140</v>
      </c>
      <c r="B48" s="41"/>
      <c r="C48" s="63">
        <f>+'[10]KAP''a uygun'!$G$49</f>
        <v>-625</v>
      </c>
      <c r="D48" s="64">
        <f>+'[10]KAP''a uygun'!$H$49</f>
        <v>0</v>
      </c>
      <c r="F48" s="18"/>
    </row>
    <row r="49" spans="1:6" ht="12.75" customHeight="1">
      <c r="A49" s="70"/>
      <c r="B49" s="38"/>
      <c r="C49" s="69"/>
      <c r="D49" s="65"/>
      <c r="E49" s="18">
        <f>+C49-'[1]Statement of Cash Flow'!C49</f>
        <v>0</v>
      </c>
      <c r="F49" s="18">
        <f>+D49-'[1]Statement of Cash Flow'!D49</f>
        <v>0</v>
      </c>
    </row>
    <row r="50" spans="1:6" s="9" customFormat="1" ht="21.75" customHeight="1">
      <c r="A50" s="66" t="s">
        <v>138</v>
      </c>
      <c r="B50" s="67"/>
      <c r="C50" s="68">
        <f>+SUM(C52:C57)</f>
        <v>-642016</v>
      </c>
      <c r="D50" s="68">
        <f>+SUM(D52:D57)</f>
        <v>107402</v>
      </c>
      <c r="E50" s="18">
        <f>+C50-'[1]Statement of Cash Flow'!C50</f>
        <v>0</v>
      </c>
      <c r="F50" s="18">
        <f>+D50-'[1]Statement of Cash Flow'!D50</f>
        <v>0</v>
      </c>
    </row>
    <row r="51" spans="1:6" s="7" customFormat="1">
      <c r="A51" s="71"/>
      <c r="B51" s="58"/>
      <c r="C51" s="61"/>
      <c r="D51" s="61"/>
      <c r="E51" s="18">
        <f>+C51-'[1]Statement of Cash Flow'!C51</f>
        <v>0</v>
      </c>
      <c r="F51" s="18">
        <f>+D51-'[1]Statement of Cash Flow'!D51</f>
        <v>0</v>
      </c>
    </row>
    <row r="52" spans="1:6" s="7" customFormat="1">
      <c r="A52" s="42" t="s">
        <v>112</v>
      </c>
      <c r="B52" s="58">
        <v>6</v>
      </c>
      <c r="C52" s="63">
        <f>+'[10]KAP''a uygun'!$G$52</f>
        <v>7114313</v>
      </c>
      <c r="D52" s="64">
        <f>+'[10]KAP''a uygun'!$H$52</f>
        <v>2382360</v>
      </c>
      <c r="E52" s="18">
        <f>+C52-'[1]Statement of Cash Flow'!C52</f>
        <v>0</v>
      </c>
      <c r="F52" s="18">
        <f>+D52-'[1]Statement of Cash Flow'!D52</f>
        <v>0</v>
      </c>
    </row>
    <row r="53" spans="1:6" s="7" customFormat="1">
      <c r="A53" s="42" t="s">
        <v>113</v>
      </c>
      <c r="B53" s="58">
        <v>6</v>
      </c>
      <c r="C53" s="63">
        <f>+'[10]KAP''a uygun'!$G$53</f>
        <v>-3444709</v>
      </c>
      <c r="D53" s="64">
        <f>+'[10]KAP''a uygun'!$H$53</f>
        <v>-260035</v>
      </c>
      <c r="E53" s="18">
        <f>+C53-'[1]Statement of Cash Flow'!C53</f>
        <v>0</v>
      </c>
      <c r="F53" s="18">
        <f>+D53-'[1]Statement of Cash Flow'!D53</f>
        <v>0</v>
      </c>
    </row>
    <row r="54" spans="1:6" s="7" customFormat="1">
      <c r="A54" s="42" t="s">
        <v>73</v>
      </c>
      <c r="B54" s="58">
        <v>17</v>
      </c>
      <c r="C54" s="63">
        <f>+'[10]KAP''a uygun'!$G$54</f>
        <v>-4561830</v>
      </c>
      <c r="D54" s="64">
        <f>+'[10]KAP''a uygun'!$H$54</f>
        <v>-2252842</v>
      </c>
      <c r="E54" s="18">
        <f>+C54-'[1]Statement of Cash Flow'!C54</f>
        <v>0</v>
      </c>
      <c r="F54" s="18">
        <f>+D54-'[1]Statement of Cash Flow'!D54</f>
        <v>0</v>
      </c>
    </row>
    <row r="55" spans="1:6" s="7" customFormat="1">
      <c r="A55" s="42" t="s">
        <v>3</v>
      </c>
      <c r="B55" s="58"/>
      <c r="C55" s="63">
        <f>+'[10]KAP''a uygun'!$G$55</f>
        <v>-45265</v>
      </c>
      <c r="D55" s="64">
        <f>+'[10]KAP''a uygun'!$H$55</f>
        <v>-36911</v>
      </c>
      <c r="E55" s="18">
        <f>+C55-'[1]Statement of Cash Flow'!C55</f>
        <v>0</v>
      </c>
      <c r="F55" s="18">
        <f>+D55-'[1]Statement of Cash Flow'!D55</f>
        <v>0</v>
      </c>
    </row>
    <row r="56" spans="1:6" s="7" customFormat="1">
      <c r="A56" s="42" t="s">
        <v>4</v>
      </c>
      <c r="B56" s="58"/>
      <c r="C56" s="63">
        <f>+'[10]KAP''a uygun'!$G$56</f>
        <v>313790</v>
      </c>
      <c r="D56" s="64">
        <f>+'[10]KAP''a uygun'!$H$56</f>
        <v>286573</v>
      </c>
      <c r="E56" s="18">
        <f>+C56-'[1]Statement of Cash Flow'!C56</f>
        <v>0</v>
      </c>
      <c r="F56" s="18">
        <f>+D56-'[1]Statement of Cash Flow'!D56</f>
        <v>0</v>
      </c>
    </row>
    <row r="57" spans="1:6" s="7" customFormat="1">
      <c r="A57" s="42" t="s">
        <v>149</v>
      </c>
      <c r="B57" s="58">
        <v>6</v>
      </c>
      <c r="C57" s="63">
        <f>+'[10]KAP''a uygun'!$G$57</f>
        <v>-18315</v>
      </c>
      <c r="D57" s="64">
        <f>+'[10]KAP''a uygun'!$H$57</f>
        <v>-11743</v>
      </c>
      <c r="E57" s="18">
        <f>+C57-'[1]Statement of Cash Flow'!C57</f>
        <v>0</v>
      </c>
      <c r="F57" s="18">
        <f>+D57-'[1]Statement of Cash Flow'!D57</f>
        <v>0</v>
      </c>
    </row>
    <row r="58" spans="1:6" s="7" customFormat="1">
      <c r="A58" s="71"/>
      <c r="B58" s="58"/>
      <c r="C58" s="61"/>
      <c r="D58" s="61"/>
      <c r="E58" s="18">
        <f>+C58-'[1]Statement of Cash Flow'!C58</f>
        <v>0</v>
      </c>
      <c r="F58" s="18">
        <f>+D58-'[1]Statement of Cash Flow'!D58</f>
        <v>0</v>
      </c>
    </row>
    <row r="59" spans="1:6" s="9" customFormat="1">
      <c r="A59" s="66" t="s">
        <v>114</v>
      </c>
      <c r="B59" s="67"/>
      <c r="C59" s="68">
        <f>+C5+C41+C50</f>
        <v>1063294</v>
      </c>
      <c r="D59" s="62">
        <f>+D5+D41+D50</f>
        <v>1118303</v>
      </c>
      <c r="E59" s="18">
        <f>+C59-'[1]Statement of Cash Flow'!C59</f>
        <v>0</v>
      </c>
      <c r="F59" s="18">
        <f>+D59-'[1]Statement of Cash Flow'!D59</f>
        <v>0</v>
      </c>
    </row>
    <row r="60" spans="1:6">
      <c r="A60" s="71"/>
      <c r="B60" s="58"/>
      <c r="C60" s="60"/>
      <c r="D60" s="60"/>
      <c r="E60" s="18">
        <f>+C60-'[1]Statement of Cash Flow'!C60</f>
        <v>0</v>
      </c>
      <c r="F60" s="18">
        <f>+D60-'[1]Statement of Cash Flow'!D60</f>
        <v>0</v>
      </c>
    </row>
    <row r="61" spans="1:6" s="7" customFormat="1">
      <c r="A61" s="66" t="s">
        <v>115</v>
      </c>
      <c r="B61" s="67"/>
      <c r="C61" s="68">
        <f>+'[10]KAP''a uygun'!$G$60</f>
        <v>14106240</v>
      </c>
      <c r="D61" s="62">
        <f>+'[10]KAP''a uygun'!$H$60</f>
        <v>8073629</v>
      </c>
      <c r="E61" s="18">
        <f>+C61-'[1]Statement of Cash Flow'!C61</f>
        <v>0</v>
      </c>
      <c r="F61" s="18">
        <f>+D61-'[1]Statement of Cash Flow'!D61</f>
        <v>0</v>
      </c>
    </row>
    <row r="62" spans="1:6" s="7" customFormat="1">
      <c r="A62" s="71"/>
      <c r="B62" s="58"/>
      <c r="C62" s="61"/>
      <c r="D62" s="61"/>
      <c r="E62" s="18">
        <f>+C62-'[1]Statement of Cash Flow'!C62</f>
        <v>0</v>
      </c>
      <c r="F62" s="18">
        <f>+D62-'[1]Statement of Cash Flow'!D62</f>
        <v>0</v>
      </c>
    </row>
    <row r="63" spans="1:6" s="7" customFormat="1">
      <c r="A63" s="66" t="s">
        <v>116</v>
      </c>
      <c r="B63" s="67">
        <v>4</v>
      </c>
      <c r="C63" s="68">
        <f>+C59+C61</f>
        <v>15169534</v>
      </c>
      <c r="D63" s="62">
        <f>+D59+D61</f>
        <v>9191932</v>
      </c>
      <c r="E63" s="18">
        <f>+C63-'[1]Statement of Cash Flow'!C63</f>
        <v>0</v>
      </c>
      <c r="F63" s="18">
        <f>+D63-'[1]Statement of Cash Flow'!D63</f>
        <v>0</v>
      </c>
    </row>
    <row r="64" spans="1:6" s="7" customFormat="1">
      <c r="A64" s="10"/>
      <c r="B64" s="11"/>
      <c r="C64" s="12"/>
      <c r="D64" s="13"/>
      <c r="E64" s="19"/>
    </row>
  </sheetData>
  <mergeCells count="1">
    <mergeCell ref="A1:D1"/>
  </mergeCells>
  <pageMargins left="0.7" right="0.7" top="0.75" bottom="0.75" header="0.3" footer="0.3"/>
  <pageSetup paperSize="9" scale="77" orientation="portrait" r:id="rId1"/>
  <headerFooter>
    <oddFooter>&amp;R&amp;1#&amp;"Calibri"&amp;10&amp;K008000Herkese Açık-Public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Varlıklar</vt:lpstr>
      <vt:lpstr>Kaynaklar</vt:lpstr>
      <vt:lpstr>Gelir Tablosu</vt:lpstr>
      <vt:lpstr>Kapsamlı Gelir Tablosu</vt:lpstr>
      <vt:lpstr>Özkaynak Değişim Tablosu</vt:lpstr>
      <vt:lpstr>Nakit Akım Tablosu</vt:lpstr>
      <vt:lpstr>Kaynaklar!OLE_LINK41</vt:lpstr>
      <vt:lpstr>'Gelir Tablosu'!Print_Area</vt:lpstr>
      <vt:lpstr>'Kapsamlı Gelir Tablosu'!Print_Area</vt:lpstr>
      <vt:lpstr>Kaynaklar!Print_Area</vt:lpstr>
      <vt:lpstr>'Nakit Akım Tablosu'!Print_Area</vt:lpstr>
      <vt:lpstr>'Özkaynak Değişim Tablosu'!Print_Area</vt:lpstr>
      <vt:lpstr>Varlıklar!Print_Area</vt:lpstr>
    </vt:vector>
  </TitlesOfParts>
  <Company>PwC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PwC</dc:creator>
  <cp:lastModifiedBy>Selen Cura</cp:lastModifiedBy>
  <cp:lastPrinted>2022-04-27T07:29:28Z</cp:lastPrinted>
  <dcterms:created xsi:type="dcterms:W3CDTF">2005-07-26T06:55:04Z</dcterms:created>
  <dcterms:modified xsi:type="dcterms:W3CDTF">2022-04-27T11:06:22Z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TitusGUID">
    <vt:lpwstr>674fb9d0-16ef-4448-91e1-40fd80aea343</vt:lpwstr>
  </property>
  <property fmtid="{D5CDD505-2E9C-101B-9397-08002B2CF9AE}" pid="5" name="Classification">
    <vt:lpwstr>Herkese Açık</vt:lpwstr>
  </property>
  <property fmtid="{D5CDD505-2E9C-101B-9397-08002B2CF9AE}" pid="6" name="MSIP_Label_12811196-1c4f-4bcc-9ac6-425b53fb3bdd_Enabled">
    <vt:lpwstr>true</vt:lpwstr>
  </property>
  <property fmtid="{D5CDD505-2E9C-101B-9397-08002B2CF9AE}" pid="7" name="MSIP_Label_12811196-1c4f-4bcc-9ac6-425b53fb3bdd_SetDate">
    <vt:lpwstr>2022-04-27T11:06:22Z</vt:lpwstr>
  </property>
  <property fmtid="{D5CDD505-2E9C-101B-9397-08002B2CF9AE}" pid="8" name="MSIP_Label_12811196-1c4f-4bcc-9ac6-425b53fb3bdd_Method">
    <vt:lpwstr>Privileged</vt:lpwstr>
  </property>
  <property fmtid="{D5CDD505-2E9C-101B-9397-08002B2CF9AE}" pid="9" name="MSIP_Label_12811196-1c4f-4bcc-9ac6-425b53fb3bdd_Name">
    <vt:lpwstr>Public</vt:lpwstr>
  </property>
  <property fmtid="{D5CDD505-2E9C-101B-9397-08002B2CF9AE}" pid="10" name="MSIP_Label_12811196-1c4f-4bcc-9ac6-425b53fb3bdd_SiteId">
    <vt:lpwstr>9b2aa256-6b63-48b7-88bd-26407e34cbc4</vt:lpwstr>
  </property>
  <property fmtid="{D5CDD505-2E9C-101B-9397-08002B2CF9AE}" pid="11" name="MSIP_Label_12811196-1c4f-4bcc-9ac6-425b53fb3bdd_ActionId">
    <vt:lpwstr>dfd9e424-d920-413d-b7c7-7ff209c1107e</vt:lpwstr>
  </property>
  <property fmtid="{D5CDD505-2E9C-101B-9397-08002B2CF9AE}" pid="12" name="MSIP_Label_12811196-1c4f-4bcc-9ac6-425b53fb3bdd_ContentBits">
    <vt:lpwstr>2</vt:lpwstr>
  </property>
</Properties>
</file>