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1385" windowHeight="5295" tabRatio="790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Assets!$A$1:$D$32</definedName>
    <definedName name="_xlnm.Print_Area" localSheetId="4">'Changes In Equity'!$A$1:$L$20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Loss'!$A$1:$F$36</definedName>
    <definedName name="_xlnm.Print_Area" localSheetId="5">'Statement of Cash Flow'!$A$1:$D$63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62913"/>
</workbook>
</file>

<file path=xl/calcChain.xml><?xml version="1.0" encoding="utf-8"?>
<calcChain xmlns="http://schemas.openxmlformats.org/spreadsheetml/2006/main">
  <c r="D29" i="30" l="1"/>
  <c r="D28" i="30"/>
  <c r="B21" i="32"/>
  <c r="B18" i="32"/>
  <c r="B15" i="32"/>
  <c r="B14" i="32"/>
  <c r="B11" i="32"/>
  <c r="B10" i="32"/>
  <c r="B36" i="31"/>
  <c r="B32" i="31"/>
  <c r="B31" i="31"/>
  <c r="B26" i="31"/>
  <c r="B25" i="31"/>
  <c r="B21" i="31"/>
  <c r="B20" i="31"/>
  <c r="B19" i="31"/>
  <c r="B15" i="31"/>
  <c r="B14" i="31"/>
  <c r="B13" i="31"/>
  <c r="B12" i="31"/>
  <c r="B11" i="31"/>
  <c r="B7" i="31"/>
  <c r="B6" i="31"/>
  <c r="B37" i="30"/>
  <c r="B35" i="30"/>
  <c r="B34" i="30"/>
  <c r="B33" i="30"/>
  <c r="B32" i="30"/>
  <c r="B31" i="30"/>
  <c r="B29" i="30"/>
  <c r="B28" i="30"/>
  <c r="B23" i="30"/>
  <c r="B22" i="30"/>
  <c r="B21" i="30"/>
  <c r="B20" i="30"/>
  <c r="B18" i="30"/>
  <c r="B17" i="30"/>
  <c r="B16" i="30"/>
  <c r="B14" i="30"/>
  <c r="B13" i="30"/>
  <c r="B11" i="30"/>
  <c r="B10" i="30"/>
  <c r="B8" i="30"/>
  <c r="B30" i="28"/>
  <c r="B29" i="28"/>
  <c r="B28" i="28"/>
  <c r="B27" i="28"/>
  <c r="B26" i="28"/>
  <c r="B25" i="28"/>
  <c r="B24" i="28"/>
  <c r="B22" i="28"/>
  <c r="B17" i="28"/>
  <c r="B16" i="28"/>
  <c r="B15" i="28"/>
  <c r="B14" i="28"/>
  <c r="B13" i="28"/>
  <c r="B12" i="28"/>
  <c r="B10" i="28"/>
  <c r="B9" i="28"/>
  <c r="B7" i="28"/>
  <c r="D57" i="37" l="1"/>
  <c r="C57" i="37"/>
  <c r="K13" i="33" l="1"/>
  <c r="J13" i="33"/>
  <c r="I13" i="33"/>
  <c r="H13" i="33"/>
  <c r="F13" i="33"/>
  <c r="E13" i="33"/>
  <c r="D13" i="33"/>
  <c r="C13" i="33"/>
  <c r="B13" i="33"/>
  <c r="D49" i="30" l="1"/>
  <c r="D48" i="30"/>
  <c r="D47" i="30"/>
  <c r="D46" i="30"/>
  <c r="D44" i="30"/>
  <c r="D43" i="30"/>
  <c r="D41" i="30"/>
  <c r="D40" i="30"/>
  <c r="D39" i="30"/>
  <c r="D35" i="30"/>
  <c r="D34" i="30"/>
  <c r="D33" i="30"/>
  <c r="D32" i="30"/>
  <c r="D31" i="30"/>
  <c r="D23" i="30"/>
  <c r="D22" i="30"/>
  <c r="D21" i="30"/>
  <c r="D20" i="30"/>
  <c r="D18" i="30"/>
  <c r="D17" i="30"/>
  <c r="D16" i="30"/>
  <c r="D14" i="30"/>
  <c r="D13" i="30"/>
  <c r="D11" i="30"/>
  <c r="D10" i="30"/>
  <c r="D8" i="30"/>
  <c r="D5" i="30" l="1"/>
  <c r="C11" i="30"/>
  <c r="D27" i="28" l="1"/>
  <c r="D30" i="28"/>
  <c r="D29" i="28"/>
  <c r="D28" i="28"/>
  <c r="D26" i="28"/>
  <c r="D25" i="28"/>
  <c r="D24" i="28"/>
  <c r="D22" i="28"/>
  <c r="D18" i="28"/>
  <c r="D17" i="28"/>
  <c r="D16" i="28"/>
  <c r="D15" i="28"/>
  <c r="D14" i="28"/>
  <c r="D13" i="28"/>
  <c r="D12" i="28"/>
  <c r="D10" i="28"/>
  <c r="D9" i="28"/>
  <c r="D7" i="28"/>
  <c r="D20" i="28" l="1"/>
  <c r="D61" i="37"/>
  <c r="C61" i="37"/>
  <c r="D21" i="32"/>
  <c r="D18" i="32"/>
  <c r="D15" i="32"/>
  <c r="D14" i="32"/>
  <c r="D11" i="32"/>
  <c r="D10" i="32"/>
  <c r="D32" i="31"/>
  <c r="D31" i="31"/>
  <c r="D21" i="31"/>
  <c r="C18" i="28"/>
  <c r="C16" i="28"/>
  <c r="D5" i="28" l="1"/>
  <c r="D3" i="32" l="1"/>
  <c r="C3" i="32"/>
  <c r="D2" i="30" l="1"/>
  <c r="D2" i="32" s="1"/>
  <c r="D3" i="30"/>
  <c r="C3" i="30"/>
  <c r="C2" i="30"/>
  <c r="A1" i="30"/>
  <c r="C2" i="31" l="1"/>
  <c r="C2" i="32" s="1"/>
  <c r="D25" i="30"/>
  <c r="D37" i="30" l="1"/>
  <c r="D51" i="30" l="1"/>
  <c r="D32" i="28" l="1"/>
  <c r="D23" i="32" l="1"/>
  <c r="D30" i="31"/>
  <c r="C22" i="30" l="1"/>
  <c r="D8" i="37" l="1"/>
  <c r="H19" i="33"/>
  <c r="H18" i="33"/>
  <c r="H16" i="33"/>
  <c r="H15" i="33"/>
  <c r="H10" i="33"/>
  <c r="H9" i="33"/>
  <c r="H7" i="33"/>
  <c r="H6" i="33"/>
  <c r="H4" i="33"/>
  <c r="F19" i="33"/>
  <c r="F18" i="33"/>
  <c r="F16" i="33"/>
  <c r="F15" i="33"/>
  <c r="F10" i="33"/>
  <c r="F9" i="33"/>
  <c r="F7" i="33"/>
  <c r="F6" i="33"/>
  <c r="F4" i="33"/>
  <c r="H17" i="33" l="1"/>
  <c r="H8" i="33"/>
  <c r="H11" i="33" s="1"/>
  <c r="F8" i="33"/>
  <c r="F11" i="33" s="1"/>
  <c r="F17" i="33"/>
  <c r="D56" i="37"/>
  <c r="C56" i="37"/>
  <c r="D55" i="37"/>
  <c r="C55" i="37"/>
  <c r="D54" i="37"/>
  <c r="D53" i="37"/>
  <c r="D52" i="37"/>
  <c r="C52" i="37"/>
  <c r="D48" i="37"/>
  <c r="D47" i="37"/>
  <c r="C47" i="37"/>
  <c r="D46" i="37"/>
  <c r="D45" i="37"/>
  <c r="C45" i="37"/>
  <c r="D44" i="37"/>
  <c r="C44" i="37"/>
  <c r="D43" i="37"/>
  <c r="C43" i="37"/>
  <c r="D39" i="37"/>
  <c r="C39" i="37"/>
  <c r="D38" i="37"/>
  <c r="C38" i="37"/>
  <c r="D37" i="37"/>
  <c r="C37" i="37"/>
  <c r="D36" i="37"/>
  <c r="C36" i="37"/>
  <c r="D35" i="37"/>
  <c r="C35" i="37"/>
  <c r="D31" i="37"/>
  <c r="D30" i="37"/>
  <c r="D29" i="37"/>
  <c r="D28" i="37"/>
  <c r="D27" i="37"/>
  <c r="D26" i="37"/>
  <c r="D22" i="37"/>
  <c r="C22" i="37"/>
  <c r="D21" i="37"/>
  <c r="D20" i="37"/>
  <c r="C20" i="37"/>
  <c r="D19" i="37"/>
  <c r="C19" i="37"/>
  <c r="D18" i="37"/>
  <c r="C18" i="37"/>
  <c r="D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10" i="37"/>
  <c r="D9" i="37"/>
  <c r="C9" i="37"/>
  <c r="C8" i="37"/>
  <c r="K19" i="33"/>
  <c r="J19" i="33"/>
  <c r="I19" i="33"/>
  <c r="E19" i="33"/>
  <c r="D19" i="33"/>
  <c r="C19" i="33"/>
  <c r="B19" i="33"/>
  <c r="K18" i="33"/>
  <c r="J18" i="33"/>
  <c r="I18" i="33"/>
  <c r="E18" i="33"/>
  <c r="D18" i="33"/>
  <c r="C18" i="33"/>
  <c r="B18" i="33"/>
  <c r="K16" i="33"/>
  <c r="J16" i="33"/>
  <c r="I16" i="33"/>
  <c r="E16" i="33"/>
  <c r="D16" i="33"/>
  <c r="C16" i="33"/>
  <c r="B16" i="33"/>
  <c r="K15" i="33"/>
  <c r="J15" i="33"/>
  <c r="I15" i="33"/>
  <c r="E15" i="33"/>
  <c r="D15" i="33"/>
  <c r="C15" i="33"/>
  <c r="B15" i="33"/>
  <c r="K10" i="33"/>
  <c r="J10" i="33"/>
  <c r="I10" i="33"/>
  <c r="E10" i="33"/>
  <c r="D10" i="33"/>
  <c r="C10" i="33"/>
  <c r="B10" i="33"/>
  <c r="K9" i="33"/>
  <c r="J9" i="33"/>
  <c r="I9" i="33"/>
  <c r="E9" i="33"/>
  <c r="D9" i="33"/>
  <c r="C9" i="33"/>
  <c r="B9" i="33"/>
  <c r="K7" i="33"/>
  <c r="J7" i="33"/>
  <c r="I7" i="33"/>
  <c r="E7" i="33"/>
  <c r="D7" i="33"/>
  <c r="C7" i="33"/>
  <c r="B7" i="33"/>
  <c r="K6" i="33"/>
  <c r="J6" i="33"/>
  <c r="I6" i="33"/>
  <c r="E6" i="33"/>
  <c r="D6" i="33"/>
  <c r="C6" i="33"/>
  <c r="B6" i="33"/>
  <c r="K4" i="33"/>
  <c r="J4" i="33"/>
  <c r="I4" i="33"/>
  <c r="E4" i="33"/>
  <c r="D4" i="33"/>
  <c r="B4" i="33"/>
  <c r="C21" i="32"/>
  <c r="C15" i="32"/>
  <c r="C18" i="32"/>
  <c r="C11" i="32"/>
  <c r="C14" i="32"/>
  <c r="C10" i="32"/>
  <c r="H20" i="33" l="1"/>
  <c r="D50" i="37"/>
  <c r="D7" i="37"/>
  <c r="D24" i="37"/>
  <c r="I17" i="33"/>
  <c r="I8" i="33"/>
  <c r="I11" i="33" s="1"/>
  <c r="J8" i="33"/>
  <c r="C17" i="33"/>
  <c r="J17" i="33"/>
  <c r="F20" i="33"/>
  <c r="J11" i="33"/>
  <c r="D8" i="33"/>
  <c r="D11" i="33" s="1"/>
  <c r="K8" i="33"/>
  <c r="K11" i="33" s="1"/>
  <c r="L9" i="33"/>
  <c r="D17" i="33"/>
  <c r="K17" i="33"/>
  <c r="L18" i="33"/>
  <c r="C8" i="33"/>
  <c r="C23" i="32"/>
  <c r="E8" i="33"/>
  <c r="E11" i="33" s="1"/>
  <c r="L7" i="33"/>
  <c r="E17" i="33"/>
  <c r="L16" i="33"/>
  <c r="L6" i="33"/>
  <c r="B8" i="33"/>
  <c r="B11" i="33" s="1"/>
  <c r="B17" i="33"/>
  <c r="L15" i="33"/>
  <c r="L10" i="33"/>
  <c r="L19" i="33"/>
  <c r="D41" i="37"/>
  <c r="I20" i="33" l="1"/>
  <c r="D20" i="33"/>
  <c r="J20" i="33"/>
  <c r="E20" i="33"/>
  <c r="L17" i="33"/>
  <c r="K20" i="33"/>
  <c r="B20" i="33"/>
  <c r="L8" i="33"/>
  <c r="D6" i="37" l="1"/>
  <c r="D33" i="37" l="1"/>
  <c r="C6" i="37"/>
  <c r="D5" i="37" l="1"/>
  <c r="C4" i="33"/>
  <c r="L4" i="33" s="1"/>
  <c r="D59" i="37" l="1"/>
  <c r="L11" i="33"/>
  <c r="C11" i="33"/>
  <c r="D63" i="37" l="1"/>
  <c r="L13" i="33"/>
  <c r="C20" i="33"/>
  <c r="L20" i="33" l="1"/>
  <c r="C53" i="37" l="1"/>
  <c r="C21" i="37" l="1"/>
  <c r="C54" i="37" l="1"/>
  <c r="C50" i="37" l="1"/>
  <c r="C48" i="37"/>
  <c r="C27" i="37" l="1"/>
  <c r="C28" i="37"/>
  <c r="C46" i="37" l="1"/>
  <c r="C41" i="37" l="1"/>
  <c r="C17" i="37"/>
  <c r="C30" i="37" l="1"/>
  <c r="C31" i="37" l="1"/>
  <c r="C10" i="37" l="1"/>
  <c r="C7" i="37" l="1"/>
  <c r="C26" i="37"/>
  <c r="C29" i="37" l="1"/>
  <c r="C24" i="37" l="1"/>
  <c r="D26" i="31"/>
  <c r="D25" i="31"/>
  <c r="D20" i="31"/>
  <c r="D19" i="31"/>
  <c r="D15" i="31"/>
  <c r="D14" i="31"/>
  <c r="D13" i="31"/>
  <c r="D12" i="31"/>
  <c r="D11" i="31"/>
  <c r="D7" i="31"/>
  <c r="D6" i="31"/>
  <c r="D9" i="31" l="1"/>
  <c r="C33" i="37"/>
  <c r="C46" i="30"/>
  <c r="C43" i="30"/>
  <c r="C29" i="30"/>
  <c r="C5" i="37" l="1"/>
  <c r="D17" i="31"/>
  <c r="C27" i="28"/>
  <c r="D23" i="31" l="1"/>
  <c r="C59" i="37"/>
  <c r="C32" i="31"/>
  <c r="C31" i="31"/>
  <c r="C30" i="31" s="1"/>
  <c r="C26" i="31"/>
  <c r="C25" i="31"/>
  <c r="C21" i="31"/>
  <c r="C20" i="31"/>
  <c r="C19" i="31"/>
  <c r="C15" i="31"/>
  <c r="C14" i="31"/>
  <c r="C13" i="31"/>
  <c r="C12" i="31"/>
  <c r="C11" i="31"/>
  <c r="C7" i="31"/>
  <c r="C6" i="31"/>
  <c r="C9" i="31" s="1"/>
  <c r="C49" i="30"/>
  <c r="C48" i="30"/>
  <c r="C47" i="30"/>
  <c r="C44" i="30"/>
  <c r="C41" i="30"/>
  <c r="C40" i="30"/>
  <c r="C39" i="30"/>
  <c r="C34" i="30"/>
  <c r="C33" i="30"/>
  <c r="C32" i="30"/>
  <c r="C31" i="30"/>
  <c r="C28" i="30"/>
  <c r="C23" i="30"/>
  <c r="C21" i="30"/>
  <c r="C20" i="30"/>
  <c r="C18" i="30"/>
  <c r="C17" i="30"/>
  <c r="C16" i="30"/>
  <c r="C14" i="30"/>
  <c r="C13" i="30"/>
  <c r="C10" i="30"/>
  <c r="C8" i="30"/>
  <c r="C30" i="28"/>
  <c r="C29" i="28"/>
  <c r="C28" i="28"/>
  <c r="C26" i="28"/>
  <c r="C25" i="28"/>
  <c r="C24" i="28"/>
  <c r="C22" i="28"/>
  <c r="C17" i="28"/>
  <c r="C15" i="28"/>
  <c r="C14" i="28"/>
  <c r="C13" i="28"/>
  <c r="C12" i="28"/>
  <c r="C10" i="28"/>
  <c r="C9" i="28"/>
  <c r="C7" i="28"/>
  <c r="C63" i="37" l="1"/>
  <c r="D28" i="31"/>
  <c r="C5" i="30"/>
  <c r="C20" i="28"/>
  <c r="C25" i="30"/>
  <c r="C17" i="31"/>
  <c r="C5" i="28"/>
  <c r="C37" i="30"/>
  <c r="C32" i="28" l="1"/>
  <c r="C23" i="31"/>
  <c r="D34" i="31"/>
  <c r="C51" i="30"/>
  <c r="C28" i="31" l="1"/>
  <c r="D5" i="32"/>
  <c r="C34" i="31" l="1"/>
  <c r="D25" i="32"/>
  <c r="C5" i="32" l="1"/>
  <c r="C25" i="32" l="1"/>
</calcChain>
</file>

<file path=xl/sharedStrings.xml><?xml version="1.0" encoding="utf-8"?>
<sst xmlns="http://schemas.openxmlformats.org/spreadsheetml/2006/main" count="209" uniqueCount="179">
  <si>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</si>
  <si>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</si>
  <si>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</si>
  <si>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</si>
  <si>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</si>
  <si>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</si>
  <si>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</si>
  <si>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</si>
  <si>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</si>
  <si>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</si>
  <si>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</si>
  <si>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</si>
  <si>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</si>
  <si>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</si>
  <si>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</si>
  <si>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</si>
  <si>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</si>
  <si>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</si>
  <si>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</si>
  <si>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</si>
  <si>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</si>
  <si>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</si>
  <si>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</si>
  <si>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</si>
  <si>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</si>
  <si>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</si>
  <si>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</si>
  <si>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</si>
  <si>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</si>
  <si>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</si>
  <si>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</si>
  <si>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</si>
  <si>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</si>
  <si>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</si>
  <si>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</si>
  <si>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</si>
  <si>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</si>
  <si>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</si>
  <si>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</si>
  <si>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</si>
  <si>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</si>
  <si>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</si>
  <si>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</si>
  <si>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</si>
  <si>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</si>
  <si>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</si>
  <si>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</si>
  <si>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</si>
  <si>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</si>
  <si>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</si>
  <si>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</si>
  <si>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</si>
  <si>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</si>
  <si>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</si>
  <si>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</si>
  <si>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</si>
  <si>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</si>
  <si>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</si>
  <si>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</si>
  <si>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</si>
  <si>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</si>
  <si>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</si>
  <si>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</si>
  <si>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</si>
  <si>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</si>
  <si>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</si>
  <si>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</si>
  <si>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</si>
  <si>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</si>
  <si>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</si>
  <si>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</si>
  <si>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</si>
  <si>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</si>
  <si>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</si>
  <si>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</si>
  <si>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</si>
  <si>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</si>
  <si>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</si>
  <si>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</si>
  <si>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</si>
  <si>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</si>
  <si>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</si>
  <si>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</si>
  <si>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</si>
  <si>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</si>
  <si>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</si>
  <si>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</si>
  <si>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</si>
  <si>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</si>
  <si>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</si>
  <si>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</si>
  <si>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</si>
  <si>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</si>
  <si>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</si>
  <si>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</si>
  <si>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</si>
  <si>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</si>
  <si>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</si>
  <si>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</si>
  <si>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</si>
  <si>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</si>
  <si>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</si>
  <si>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</si>
  <si>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</si>
  <si>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</si>
  <si>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</si>
  <si>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</si>
  <si>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</si>
  <si>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</si>
  <si>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</si>
  <si>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</si>
  <si>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</si>
  <si>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</si>
  <si>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</si>
  <si>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</si>
  <si>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</si>
  <si>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</si>
  <si>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</si>
  <si>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</si>
  <si>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</si>
  <si>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</si>
  <si>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</si>
  <si>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</si>
  <si>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>Balances at January 1, 2018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</si>
  <si>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</si>
  <si>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</si>
  <si>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</si>
  <si>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</si>
  <si>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-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</si>
  <si>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</si>
  <si>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</si>
  <si>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</si>
  <si>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</si>
  <si>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</si>
  <si>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</si>
  <si>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>31 December 2018</t>
  </si>
  <si>
    <t xml:space="preserve"> Other 
 comprehensive income
 not to be 
 reclassified in
 profit or loss</t>
  </si>
  <si>
    <t>Previous period 
Audited</t>
  </si>
  <si>
    <t>Continuing operations</t>
  </si>
  <si>
    <t xml:space="preserve">  Tax expenses for the period</t>
  </si>
  <si>
    <t xml:space="preserve">  Deferred tax (expense) / income</t>
  </si>
  <si>
    <t>Profit from continuing operations before tax</t>
  </si>
  <si>
    <t>Operating income before financial income / (expense)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</si>
  <si>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</si>
  <si>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</si>
  <si>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</si>
  <si>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</si>
  <si>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</si>
  <si>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</si>
  <si>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</si>
  <si>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</si>
  <si>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</si>
  <si>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</si>
  <si>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</si>
  <si>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</si>
  <si>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Ford Otomotiv Sanayi A.Ş. Statement of financial position as at 31 March 2019 and 31 December 2018</t>
  </si>
  <si>
    <t>31 March 2019</t>
  </si>
  <si>
    <t>The right-of- use assets</t>
  </si>
  <si>
    <t>Current period 
Unaudited</t>
  </si>
  <si>
    <t>Ford Otomotiv Sanayi A.Ş. Statement of profit or loss for the periods ended 31 March 2019 and 2018</t>
  </si>
  <si>
    <t>1 January-
31 March 2019</t>
  </si>
  <si>
    <t>1 January-
31 March 2018</t>
  </si>
  <si>
    <t>1,36 Kr</t>
  </si>
  <si>
    <t>1,23 Kr</t>
  </si>
  <si>
    <t>Ford Otomotiv Sanayi A.Ş. Statement of other comprehensive income for the periods ended 31 March 2019 and 2018</t>
  </si>
  <si>
    <t>Previous period 
Unaudited</t>
  </si>
  <si>
    <t>Ford Otomotiv Sanayi A.Ş. Statement of changes in equity for the periods 31 March 2019 and 2018</t>
  </si>
  <si>
    <t>Balances at March 31, 2018</t>
  </si>
  <si>
    <t>Balances at January 1, 2019</t>
  </si>
  <si>
    <t>Balances at March 31, 2019</t>
  </si>
  <si>
    <t>10,11,33</t>
  </si>
  <si>
    <t>Current period 
Unaudited
31 March 2019</t>
  </si>
  <si>
    <t>Previous period 
Unaudited 
31 March 2018</t>
  </si>
  <si>
    <t>Ford Otomotiv Sanayi A.Ş. Statement of cash flows for the periods ended 31 March 2019 and 2018</t>
  </si>
  <si>
    <t>Cash outflows related to borrowings</t>
  </si>
  <si>
    <t xml:space="preserve">Cash outflows on debt payments from leasing agreements </t>
  </si>
  <si>
    <t xml:space="preserve">   - Lease liabilities</t>
  </si>
  <si>
    <t>Tax income / (expense) from continuing operations</t>
  </si>
  <si>
    <t>Increase/ (decrease) in other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</si>
</sst>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</numFmts>
  <fonts count="52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sz val="10"/>
      <name val="Tahoma"/>
      <family val="2"/>
      <charset val="162"/>
    </font>
    <font>
      <b/>
      <sz val="1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9">
    <xf numFmtId="0" fontId="0" fillId="0" borderId="0">
      <alignment vertical="top"/>
    </xf>
    <xf numFmtId="9" fontId="4" fillId="2" borderId="0"/>
    <xf numFmtId="0" fontId="4" fillId="0" borderId="0"/>
    <xf numFmtId="179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1" fontId="9" fillId="5" borderId="1">
      <alignment horizontal="left" vertical="center"/>
    </xf>
    <xf numFmtId="0" fontId="10" fillId="0" borderId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2" fillId="0" borderId="2">
      <alignment horizontal="center"/>
    </xf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70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71" fontId="3" fillId="0" borderId="0" applyFont="0" applyFill="0" applyBorder="0" applyAlignment="0" applyProtection="0"/>
    <xf numFmtId="183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174" fontId="3" fillId="0" borderId="0" applyFont="0" applyFill="0" applyBorder="0" applyAlignment="0" applyProtection="0"/>
    <xf numFmtId="172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5" fontId="16" fillId="0" borderId="0">
      <alignment horizontal="center"/>
    </xf>
    <xf numFmtId="49" fontId="15" fillId="0" borderId="0" applyFill="0" applyBorder="0" applyAlignment="0"/>
    <xf numFmtId="176" fontId="3" fillId="0" borderId="0" applyFill="0" applyBorder="0" applyAlignment="0"/>
    <xf numFmtId="177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5" fillId="0" borderId="0"/>
    <xf numFmtId="0" fontId="34" fillId="0" borderId="0"/>
    <xf numFmtId="165" fontId="34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  <xf numFmtId="9" fontId="48" fillId="0" borderId="0" applyFont="0" applyFill="0" applyBorder="0" applyAlignment="0" applyProtection="0"/>
  </cellStyleXfs>
  <cellXfs count="251">
    <xf numFmtId="0" fontId="0" fillId="0" borderId="0" xfId="0" applyAlignment="1"/>
    <xf numFmtId="0" fontId="41" fillId="0" borderId="0" xfId="70" applyFont="1" applyFill="1" applyAlignment="1">
      <alignment horizontal="center"/>
    </xf>
    <xf numFmtId="0" fontId="18" fillId="0" borderId="0" xfId="0" quotePrefix="1" applyFont="1" applyFill="1" applyAlignment="1">
      <alignment horizontal="left" vertical="center" wrapText="1" indent="1"/>
    </xf>
    <xf numFmtId="3" fontId="28" fillId="0" borderId="0" xfId="0" applyNumberFormat="1" applyFont="1" applyFill="1" applyBorder="1" applyAlignment="1">
      <alignment horizontal="right" vertical="center" wrapText="1"/>
    </xf>
    <xf numFmtId="0" fontId="36" fillId="0" borderId="0" xfId="70" applyFont="1" applyFill="1"/>
    <xf numFmtId="0" fontId="41" fillId="0" borderId="0" xfId="70" applyFont="1" applyFill="1"/>
    <xf numFmtId="0" fontId="36" fillId="0" borderId="0" xfId="70" applyFont="1" applyFill="1" applyBorder="1"/>
    <xf numFmtId="0" fontId="36" fillId="0" borderId="0" xfId="70" applyFont="1" applyFill="1" applyAlignment="1">
      <alignment horizont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0" xfId="0" applyFont="1" applyFill="1" applyAlignment="1"/>
    <xf numFmtId="0" fontId="36" fillId="0" borderId="0" xfId="121" applyFont="1" applyFill="1" applyBorder="1"/>
    <xf numFmtId="0" fontId="36" fillId="0" borderId="0" xfId="70" applyFont="1" applyFill="1" applyAlignment="1"/>
    <xf numFmtId="0" fontId="37" fillId="0" borderId="0" xfId="70" applyFont="1" applyFill="1"/>
    <xf numFmtId="0" fontId="18" fillId="0" borderId="0" xfId="126" applyFont="1" applyFill="1"/>
    <xf numFmtId="3" fontId="18" fillId="0" borderId="0" xfId="125" applyNumberFormat="1" applyFont="1" applyFill="1" applyAlignment="1">
      <alignment horizontal="right" vertical="center" wrapText="1"/>
    </xf>
    <xf numFmtId="0" fontId="18" fillId="0" borderId="0" xfId="126" applyFont="1" applyFill="1" applyAlignment="1">
      <alignment horizontal="left"/>
    </xf>
    <xf numFmtId="0" fontId="18" fillId="0" borderId="0" xfId="126" applyFont="1" applyFill="1" applyBorder="1"/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37" fillId="0" borderId="0" xfId="70" applyFont="1" applyFill="1" applyAlignment="1">
      <alignment horizontal="center"/>
    </xf>
    <xf numFmtId="0" fontId="45" fillId="0" borderId="0" xfId="70" applyFont="1" applyFill="1" applyAlignment="1">
      <alignment horizontal="center"/>
    </xf>
    <xf numFmtId="0" fontId="36" fillId="0" borderId="0" xfId="70" applyFont="1" applyFill="1" applyAlignment="1">
      <alignment vertical="center"/>
    </xf>
    <xf numFmtId="0" fontId="36" fillId="0" borderId="0" xfId="121" applyFont="1" applyFill="1" applyBorder="1" applyAlignment="1">
      <alignment horizontal="right"/>
    </xf>
    <xf numFmtId="0" fontId="36" fillId="0" borderId="0" xfId="70" applyFont="1" applyFill="1" applyAlignment="1">
      <alignment horizontal="right"/>
    </xf>
    <xf numFmtId="187" fontId="46" fillId="0" borderId="0" xfId="124" applyNumberFormat="1" applyFont="1" applyFill="1" applyAlignment="1">
      <alignment horizontal="center"/>
    </xf>
    <xf numFmtId="187" fontId="47" fillId="0" borderId="0" xfId="124" applyNumberFormat="1" applyFont="1" applyFill="1"/>
    <xf numFmtId="187" fontId="47" fillId="0" borderId="0" xfId="124" applyNumberFormat="1" applyFont="1" applyFill="1" applyAlignment="1">
      <alignment horizontal="left"/>
    </xf>
    <xf numFmtId="187" fontId="47" fillId="0" borderId="0" xfId="124" applyNumberFormat="1" applyFont="1" applyFill="1" applyBorder="1"/>
    <xf numFmtId="3" fontId="18" fillId="0" borderId="0" xfId="0" applyNumberFormat="1" applyFont="1" applyFill="1" applyAlignment="1"/>
    <xf numFmtId="167" fontId="36" fillId="0" borderId="0" xfId="70" applyNumberFormat="1" applyFont="1" applyFill="1" applyBorder="1"/>
    <xf numFmtId="167" fontId="18" fillId="0" borderId="0" xfId="126" applyNumberFormat="1" applyFont="1" applyFill="1"/>
    <xf numFmtId="0" fontId="36" fillId="0" borderId="0" xfId="70" applyFont="1" applyFill="1" applyBorder="1" applyAlignment="1">
      <alignment horizontal="center" vertical="center" wrapText="1"/>
    </xf>
    <xf numFmtId="15" fontId="36" fillId="0" borderId="0" xfId="7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6" fillId="0" borderId="0" xfId="70" applyFont="1" applyFill="1" applyBorder="1" applyAlignment="1">
      <alignment horizontal="center"/>
    </xf>
    <xf numFmtId="3" fontId="36" fillId="0" borderId="0" xfId="70" applyNumberFormat="1" applyFont="1" applyFill="1" applyBorder="1" applyAlignment="1">
      <alignment horizontal="center"/>
    </xf>
    <xf numFmtId="3" fontId="36" fillId="0" borderId="0" xfId="70" applyNumberFormat="1" applyFont="1" applyFill="1" applyAlignment="1">
      <alignment horizontal="center"/>
    </xf>
    <xf numFmtId="0" fontId="28" fillId="12" borderId="0" xfId="0" applyFont="1" applyFill="1" applyAlignment="1">
      <alignment horizontal="right" wrapText="1"/>
    </xf>
    <xf numFmtId="0" fontId="18" fillId="12" borderId="0" xfId="0" applyFont="1" applyFill="1" applyBorder="1" applyAlignment="1">
      <alignment horizontal="right" vertical="center" wrapText="1"/>
    </xf>
    <xf numFmtId="0" fontId="28" fillId="12" borderId="0" xfId="0" applyFont="1" applyFill="1" applyAlignment="1">
      <alignment horizontal="right" vertical="center" wrapText="1"/>
    </xf>
    <xf numFmtId="0" fontId="18" fillId="12" borderId="0" xfId="0" applyFont="1" applyFill="1" applyAlignment="1">
      <alignment horizontal="right" vertical="center" wrapText="1"/>
    </xf>
    <xf numFmtId="167" fontId="18" fillId="12" borderId="0" xfId="0" applyNumberFormat="1" applyFont="1" applyFill="1" applyAlignment="1"/>
    <xf numFmtId="0" fontId="28" fillId="12" borderId="0" xfId="0" applyFont="1" applyFill="1" applyBorder="1" applyAlignment="1">
      <alignment horizontal="right" wrapText="1"/>
    </xf>
    <xf numFmtId="186" fontId="28" fillId="12" borderId="11" xfId="0" applyNumberFormat="1" applyFont="1" applyFill="1" applyBorder="1" applyAlignment="1">
      <alignment horizontal="right" vertical="center" wrapText="1"/>
    </xf>
    <xf numFmtId="0" fontId="28" fillId="12" borderId="11" xfId="0" applyFont="1" applyFill="1" applyBorder="1" applyAlignment="1">
      <alignment horizontal="right" vertical="center" wrapText="1"/>
    </xf>
    <xf numFmtId="15" fontId="39" fillId="12" borderId="0" xfId="0" applyNumberFormat="1" applyFont="1" applyFill="1" applyAlignment="1">
      <alignment horizontal="right" vertical="center" wrapText="1"/>
    </xf>
    <xf numFmtId="15" fontId="40" fillId="12" borderId="0" xfId="0" applyNumberFormat="1" applyFont="1" applyFill="1" applyAlignment="1">
      <alignment horizontal="right" vertical="center" wrapText="1"/>
    </xf>
    <xf numFmtId="167" fontId="18" fillId="12" borderId="0" xfId="0" applyNumberFormat="1" applyFont="1" applyFill="1" applyAlignment="1">
      <alignment horizontal="right"/>
    </xf>
    <xf numFmtId="0" fontId="18" fillId="12" borderId="11" xfId="0" applyFont="1" applyFill="1" applyBorder="1" applyAlignment="1">
      <alignment horizontal="right" vertical="center" wrapText="1"/>
    </xf>
    <xf numFmtId="3" fontId="28" fillId="12" borderId="12" xfId="0" applyNumberFormat="1" applyFont="1" applyFill="1" applyBorder="1" applyAlignment="1"/>
    <xf numFmtId="3" fontId="18" fillId="12" borderId="0" xfId="0" applyNumberFormat="1" applyFont="1" applyFill="1" applyAlignment="1">
      <alignment horizontal="right" vertical="center" wrapText="1"/>
    </xf>
    <xf numFmtId="3" fontId="4" fillId="12" borderId="0" xfId="0" applyNumberFormat="1" applyFont="1" applyFill="1" applyAlignment="1">
      <alignment horizontal="right" vertical="center" wrapText="1"/>
    </xf>
    <xf numFmtId="167" fontId="4" fillId="12" borderId="0" xfId="0" applyNumberFormat="1" applyFont="1" applyFill="1" applyAlignment="1"/>
    <xf numFmtId="3" fontId="28" fillId="12" borderId="0" xfId="0" applyNumberFormat="1" applyFont="1" applyFill="1" applyBorder="1" applyAlignment="1"/>
    <xf numFmtId="3" fontId="18" fillId="12" borderId="0" xfId="0" applyNumberFormat="1" applyFont="1" applyFill="1" applyBorder="1" applyAlignment="1"/>
    <xf numFmtId="187" fontId="28" fillId="12" borderId="12" xfId="124" applyNumberFormat="1" applyFont="1" applyFill="1" applyBorder="1" applyAlignment="1">
      <alignment horizontal="right" vertical="center" wrapText="1"/>
    </xf>
    <xf numFmtId="3" fontId="28" fillId="12" borderId="0" xfId="0" applyNumberFormat="1" applyFont="1" applyFill="1" applyBorder="1" applyAlignment="1">
      <alignment horizontal="right" vertical="center" wrapText="1"/>
    </xf>
    <xf numFmtId="3" fontId="18" fillId="12" borderId="0" xfId="0" applyNumberFormat="1" applyFont="1" applyFill="1" applyBorder="1" applyAlignment="1">
      <alignment horizontal="right" vertical="center" wrapText="1"/>
    </xf>
    <xf numFmtId="167" fontId="28" fillId="12" borderId="0" xfId="0" applyNumberFormat="1" applyFont="1" applyFill="1" applyAlignment="1"/>
    <xf numFmtId="0" fontId="37" fillId="12" borderId="0" xfId="70" applyFont="1" applyFill="1" applyAlignment="1">
      <alignment horizontal="center"/>
    </xf>
    <xf numFmtId="0" fontId="36" fillId="12" borderId="0" xfId="70" applyFont="1" applyFill="1" applyAlignment="1">
      <alignment horizontal="center"/>
    </xf>
    <xf numFmtId="4" fontId="28" fillId="12" borderId="9" xfId="0" applyNumberFormat="1" applyFont="1" applyFill="1" applyBorder="1" applyAlignment="1">
      <alignment horizontal="right" vertical="center"/>
    </xf>
    <xf numFmtId="0" fontId="39" fillId="12" borderId="11" xfId="70" applyFont="1" applyFill="1" applyBorder="1" applyAlignment="1">
      <alignment horizontal="center" wrapText="1"/>
    </xf>
    <xf numFmtId="186" fontId="28" fillId="12" borderId="11" xfId="0" applyNumberFormat="1" applyFont="1" applyFill="1" applyBorder="1" applyAlignment="1">
      <alignment horizontal="right" wrapText="1"/>
    </xf>
    <xf numFmtId="0" fontId="28" fillId="12" borderId="11" xfId="0" applyFont="1" applyFill="1" applyBorder="1" applyAlignment="1">
      <alignment horizontal="right" wrapText="1"/>
    </xf>
    <xf numFmtId="186" fontId="28" fillId="12" borderId="0" xfId="0" applyNumberFormat="1" applyFont="1" applyFill="1" applyBorder="1" applyAlignment="1">
      <alignment horizontal="right" wrapText="1"/>
    </xf>
    <xf numFmtId="3" fontId="28" fillId="12" borderId="11" xfId="0" applyNumberFormat="1" applyFont="1" applyFill="1" applyBorder="1" applyAlignment="1"/>
    <xf numFmtId="167" fontId="18" fillId="12" borderId="0" xfId="0" applyNumberFormat="1" applyFont="1" applyFill="1" applyAlignment="1">
      <alignment horizontal="center" vertical="center"/>
    </xf>
    <xf numFmtId="3" fontId="18" fillId="12" borderId="0" xfId="0" applyNumberFormat="1" applyFont="1" applyFill="1" applyAlignment="1">
      <alignment vertical="center"/>
    </xf>
    <xf numFmtId="167" fontId="18" fillId="12" borderId="11" xfId="0" applyNumberFormat="1" applyFont="1" applyFill="1" applyBorder="1" applyAlignment="1">
      <alignment horizontal="center" vertical="center"/>
    </xf>
    <xf numFmtId="0" fontId="18" fillId="12" borderId="0" xfId="70" applyFont="1" applyFill="1"/>
    <xf numFmtId="167" fontId="28" fillId="12" borderId="11" xfId="0" applyNumberFormat="1" applyFont="1" applyFill="1" applyBorder="1" applyAlignment="1">
      <alignment horizontal="center" vertical="center"/>
    </xf>
    <xf numFmtId="167" fontId="28" fillId="12" borderId="9" xfId="0" applyNumberFormat="1" applyFont="1" applyFill="1" applyBorder="1" applyAlignment="1">
      <alignment vertical="center"/>
    </xf>
    <xf numFmtId="0" fontId="37" fillId="13" borderId="11" xfId="70" applyFont="1" applyFill="1" applyBorder="1" applyAlignment="1">
      <alignment horizontal="center" wrapText="1"/>
    </xf>
    <xf numFmtId="0" fontId="36" fillId="13" borderId="11" xfId="70" applyFont="1" applyFill="1" applyBorder="1" applyAlignment="1">
      <alignment horizontal="center" wrapText="1"/>
    </xf>
    <xf numFmtId="9" fontId="41" fillId="0" borderId="0" xfId="128" applyFont="1" applyFill="1"/>
    <xf numFmtId="0" fontId="28" fillId="0" borderId="11" xfId="0" applyFont="1" applyFill="1" applyBorder="1" applyAlignment="1"/>
    <xf numFmtId="0" fontId="18" fillId="0" borderId="11" xfId="0" applyFont="1" applyFill="1" applyBorder="1" applyAlignment="1"/>
    <xf numFmtId="0" fontId="38" fillId="0" borderId="0" xfId="122" applyFont="1" applyFill="1" applyBorder="1" applyAlignment="1">
      <alignment horizontal="right" wrapText="1"/>
    </xf>
    <xf numFmtId="0" fontId="28" fillId="0" borderId="0" xfId="0" applyFont="1" applyFill="1" applyAlignment="1">
      <alignment horizontal="right" wrapText="1"/>
    </xf>
    <xf numFmtId="0" fontId="37" fillId="0" borderId="11" xfId="121" applyFont="1" applyFill="1" applyBorder="1" applyAlignment="1">
      <alignment horizontal="left" vertical="center" wrapText="1"/>
    </xf>
    <xf numFmtId="0" fontId="37" fillId="0" borderId="11" xfId="122" applyFont="1" applyFill="1" applyBorder="1" applyAlignment="1">
      <alignment horizontal="right" vertical="center" wrapText="1"/>
    </xf>
    <xf numFmtId="186" fontId="28" fillId="0" borderId="11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3" fontId="28" fillId="0" borderId="1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right" vertical="center"/>
    </xf>
    <xf numFmtId="0" fontId="28" fillId="0" borderId="11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right" vertical="center" wrapText="1"/>
    </xf>
    <xf numFmtId="0" fontId="28" fillId="0" borderId="13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3" fontId="28" fillId="0" borderId="0" xfId="0" applyNumberFormat="1" applyFont="1" applyFill="1" applyAlignment="1">
      <alignment horizontal="right" vertical="center"/>
    </xf>
    <xf numFmtId="0" fontId="18" fillId="0" borderId="0" xfId="0" quotePrefix="1" applyFont="1" applyFill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left" vertical="center" wrapText="1" inden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quotePrefix="1" applyFont="1" applyFill="1" applyAlignment="1">
      <alignment horizontal="left" wrapText="1"/>
    </xf>
    <xf numFmtId="167" fontId="1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0" fontId="37" fillId="0" borderId="10" xfId="70" applyFont="1" applyFill="1" applyBorder="1" applyAlignment="1">
      <alignment horizontal="right" wrapText="1"/>
    </xf>
    <xf numFmtId="0" fontId="37" fillId="0" borderId="0" xfId="70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wrapText="1"/>
    </xf>
    <xf numFmtId="0" fontId="37" fillId="0" borderId="11" xfId="7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vertical="center" wrapText="1"/>
    </xf>
    <xf numFmtId="0" fontId="37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0" fontId="28" fillId="0" borderId="0" xfId="0" applyFont="1" applyFill="1" applyAlignment="1">
      <alignment vertical="center" wrapText="1"/>
    </xf>
    <xf numFmtId="167" fontId="18" fillId="0" borderId="0" xfId="0" applyNumberFormat="1" applyFont="1" applyFill="1" applyAlignment="1">
      <alignment horizontal="right"/>
    </xf>
    <xf numFmtId="0" fontId="28" fillId="0" borderId="11" xfId="0" applyFont="1" applyFill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right" vertical="center" wrapText="1"/>
    </xf>
    <xf numFmtId="3" fontId="28" fillId="0" borderId="12" xfId="0" applyNumberFormat="1" applyFont="1" applyFill="1" applyBorder="1" applyAlignment="1"/>
    <xf numFmtId="3" fontId="18" fillId="0" borderId="0" xfId="0" applyNumberFormat="1" applyFont="1" applyFill="1" applyAlignment="1">
      <alignment horizontal="right" vertical="center" wrapText="1"/>
    </xf>
    <xf numFmtId="0" fontId="28" fillId="0" borderId="12" xfId="0" applyFont="1" applyFill="1" applyBorder="1" applyAlignment="1">
      <alignment horizontal="right" vertical="center" wrapText="1"/>
    </xf>
    <xf numFmtId="0" fontId="38" fillId="0" borderId="0" xfId="0" applyFont="1" applyFill="1" applyBorder="1" applyAlignment="1">
      <alignment vertical="center" wrapText="1"/>
    </xf>
    <xf numFmtId="3" fontId="4" fillId="0" borderId="0" xfId="0" applyNumberFormat="1" applyFont="1" applyFill="1" applyAlignment="1">
      <alignment horizontal="right" vertical="center" wrapText="1"/>
    </xf>
    <xf numFmtId="167" fontId="4" fillId="0" borderId="0" xfId="0" applyNumberFormat="1" applyFont="1" applyFill="1" applyAlignment="1"/>
    <xf numFmtId="0" fontId="18" fillId="0" borderId="0" xfId="0" applyFont="1" applyFill="1" applyBorder="1" applyAlignment="1">
      <alignment vertical="center" wrapText="1"/>
    </xf>
    <xf numFmtId="3" fontId="28" fillId="0" borderId="0" xfId="0" applyNumberFormat="1" applyFont="1" applyFill="1" applyAlignment="1"/>
    <xf numFmtId="0" fontId="18" fillId="0" borderId="12" xfId="0" applyFont="1" applyFill="1" applyBorder="1" applyAlignment="1">
      <alignment horizontal="right" vertical="center" wrapText="1"/>
    </xf>
    <xf numFmtId="187" fontId="28" fillId="0" borderId="12" xfId="124" applyNumberFormat="1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167" fontId="28" fillId="0" borderId="0" xfId="0" applyNumberFormat="1" applyFont="1" applyFill="1" applyAlignment="1"/>
    <xf numFmtId="0" fontId="18" fillId="0" borderId="0" xfId="0" quotePrefix="1" applyFont="1" applyFill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36" fillId="0" borderId="12" xfId="70" applyFont="1" applyFill="1" applyBorder="1"/>
    <xf numFmtId="0" fontId="37" fillId="0" borderId="9" xfId="70" applyFont="1" applyFill="1" applyBorder="1" applyAlignment="1">
      <alignment vertical="center"/>
    </xf>
    <xf numFmtId="4" fontId="28" fillId="0" borderId="9" xfId="0" applyNumberFormat="1" applyFont="1" applyFill="1" applyBorder="1" applyAlignment="1">
      <alignment horizontal="right" vertical="center"/>
    </xf>
    <xf numFmtId="0" fontId="39" fillId="0" borderId="11" xfId="0" applyFont="1" applyFill="1" applyBorder="1" applyAlignment="1"/>
    <xf numFmtId="0" fontId="40" fillId="0" borderId="11" xfId="70" applyFont="1" applyFill="1" applyBorder="1" applyAlignment="1">
      <alignment horizontal="left" vertical="center" wrapText="1"/>
    </xf>
    <xf numFmtId="0" fontId="39" fillId="0" borderId="11" xfId="70" applyFont="1" applyFill="1" applyBorder="1" applyAlignment="1">
      <alignment horizontal="center" wrapText="1"/>
    </xf>
    <xf numFmtId="0" fontId="40" fillId="0" borderId="11" xfId="70" applyFont="1" applyFill="1" applyBorder="1" applyAlignment="1">
      <alignment horizontal="center" wrapText="1"/>
    </xf>
    <xf numFmtId="0" fontId="28" fillId="0" borderId="0" xfId="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right" wrapText="1"/>
    </xf>
    <xf numFmtId="0" fontId="37" fillId="0" borderId="0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justify" vertical="center" wrapText="1"/>
    </xf>
    <xf numFmtId="186" fontId="28" fillId="0" borderId="0" xfId="0" applyNumberFormat="1" applyFont="1" applyFill="1" applyBorder="1" applyAlignment="1">
      <alignment horizontal="right" wrapText="1"/>
    </xf>
    <xf numFmtId="3" fontId="28" fillId="0" borderId="11" xfId="0" applyNumberFormat="1" applyFont="1" applyFill="1" applyBorder="1" applyAlignment="1"/>
    <xf numFmtId="0" fontId="18" fillId="0" borderId="0" xfId="0" applyFont="1" applyFill="1" applyAlignment="1">
      <alignment horizontal="center" vertical="center" wrapText="1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wrapText="1"/>
    </xf>
    <xf numFmtId="3" fontId="18" fillId="0" borderId="0" xfId="0" applyNumberFormat="1" applyFont="1" applyFill="1" applyAlignment="1">
      <alignment vertical="center"/>
    </xf>
    <xf numFmtId="0" fontId="18" fillId="0" borderId="11" xfId="0" applyFont="1" applyFill="1" applyBorder="1" applyAlignment="1">
      <alignment wrapText="1"/>
    </xf>
    <xf numFmtId="0" fontId="18" fillId="0" borderId="11" xfId="0" applyFont="1" applyFill="1" applyBorder="1" applyAlignment="1">
      <alignment horizontal="center" vertical="center" wrapText="1"/>
    </xf>
    <xf numFmtId="167" fontId="18" fillId="0" borderId="1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center" wrapText="1"/>
    </xf>
    <xf numFmtId="167" fontId="18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vertical="top" wrapText="1"/>
    </xf>
    <xf numFmtId="0" fontId="18" fillId="0" borderId="11" xfId="0" applyFont="1" applyFill="1" applyBorder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8" fillId="0" borderId="0" xfId="70" applyFont="1" applyFill="1"/>
    <xf numFmtId="167" fontId="28" fillId="0" borderId="11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right" vertical="center" wrapText="1"/>
    </xf>
    <xf numFmtId="167" fontId="28" fillId="0" borderId="9" xfId="0" applyNumberFormat="1" applyFont="1" applyFill="1" applyBorder="1" applyAlignment="1">
      <alignment vertical="center"/>
    </xf>
    <xf numFmtId="0" fontId="36" fillId="0" borderId="11" xfId="70" applyFont="1" applyFill="1" applyBorder="1"/>
    <xf numFmtId="0" fontId="36" fillId="0" borderId="11" xfId="70" applyFont="1" applyFill="1" applyBorder="1" applyAlignment="1">
      <alignment horizontal="right"/>
    </xf>
    <xf numFmtId="0" fontId="37" fillId="0" borderId="0" xfId="70" applyFont="1" applyFill="1" applyBorder="1" applyAlignment="1">
      <alignment horizontal="center" wrapText="1"/>
    </xf>
    <xf numFmtId="0" fontId="36" fillId="0" borderId="0" xfId="70" applyFont="1" applyFill="1" applyBorder="1" applyAlignment="1">
      <alignment wrapText="1"/>
    </xf>
    <xf numFmtId="0" fontId="36" fillId="0" borderId="0" xfId="70" applyFont="1" applyFill="1" applyBorder="1" applyAlignment="1">
      <alignment horizontal="right"/>
    </xf>
    <xf numFmtId="0" fontId="37" fillId="0" borderId="11" xfId="121" applyFont="1" applyFill="1" applyBorder="1" applyAlignment="1">
      <alignment wrapText="1"/>
    </xf>
    <xf numFmtId="0" fontId="28" fillId="0" borderId="11" xfId="70" applyFont="1" applyFill="1" applyBorder="1" applyAlignment="1">
      <alignment horizontal="right" wrapText="1"/>
    </xf>
    <xf numFmtId="0" fontId="28" fillId="0" borderId="11" xfId="0" applyFont="1" applyFill="1" applyBorder="1" applyAlignment="1">
      <alignment wrapText="1"/>
    </xf>
    <xf numFmtId="167" fontId="28" fillId="0" borderId="11" xfId="0" applyNumberFormat="1" applyFont="1" applyFill="1" applyBorder="1" applyAlignment="1">
      <alignment horizontal="right" wrapText="1"/>
    </xf>
    <xf numFmtId="3" fontId="18" fillId="0" borderId="0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Alignment="1">
      <alignment horizontal="right" wrapText="1"/>
    </xf>
    <xf numFmtId="167" fontId="18" fillId="0" borderId="11" xfId="0" applyNumberFormat="1" applyFont="1" applyFill="1" applyBorder="1" applyAlignment="1">
      <alignment horizontal="right" wrapText="1"/>
    </xf>
    <xf numFmtId="0" fontId="18" fillId="0" borderId="0" xfId="0" applyFont="1" applyFill="1" applyBorder="1" applyAlignment="1">
      <alignment wrapText="1"/>
    </xf>
    <xf numFmtId="3" fontId="28" fillId="0" borderId="11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7" fontId="18" fillId="0" borderId="11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Border="1" applyAlignment="1">
      <alignment horizontal="right" vertical="center" wrapText="1"/>
    </xf>
    <xf numFmtId="167" fontId="28" fillId="0" borderId="13" xfId="0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7" fontId="28" fillId="0" borderId="0" xfId="125" applyNumberFormat="1" applyFont="1" applyFill="1" applyAlignment="1">
      <alignment vertical="center"/>
    </xf>
    <xf numFmtId="167" fontId="2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167" fontId="1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wrapText="1" indent="1"/>
    </xf>
    <xf numFmtId="167" fontId="18" fillId="0" borderId="0" xfId="125" applyNumberFormat="1" applyFont="1" applyFill="1" applyAlignment="1">
      <alignment horizontal="right" vertical="center" wrapTex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vertical="center"/>
    </xf>
    <xf numFmtId="167" fontId="28" fillId="0" borderId="12" xfId="125" applyNumberFormat="1" applyFont="1" applyFill="1" applyBorder="1" applyAlignment="1">
      <alignment horizontal="right" vertical="center" wrapText="1"/>
    </xf>
    <xf numFmtId="0" fontId="18" fillId="0" borderId="11" xfId="125" applyFont="1" applyFill="1" applyBorder="1" applyAlignment="1">
      <alignment vertical="center" wrapText="1"/>
    </xf>
    <xf numFmtId="3" fontId="28" fillId="0" borderId="11" xfId="125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3" fontId="18" fillId="0" borderId="0" xfId="125" applyNumberFormat="1" applyFont="1" applyFill="1" applyBorder="1" applyAlignment="1">
      <alignment horizontal="right" vertical="center" wrapText="1"/>
    </xf>
    <xf numFmtId="0" fontId="28" fillId="0" borderId="0" xfId="125" applyFont="1" applyFill="1" applyBorder="1" applyAlignment="1">
      <alignment horizontal="right" vertical="center" wrapText="1"/>
    </xf>
    <xf numFmtId="167" fontId="18" fillId="12" borderId="0" xfId="0" applyNumberFormat="1" applyFont="1" applyFill="1" applyBorder="1" applyAlignment="1">
      <alignment horizontal="center" vertical="center"/>
    </xf>
    <xf numFmtId="0" fontId="49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16" fontId="51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18" fillId="0" borderId="0" xfId="126" applyFont="1" applyFill="1" applyBorder="1" applyAlignment="1">
      <alignment horizontal="left"/>
    </xf>
    <xf numFmtId="165" fontId="18" fillId="0" borderId="0" xfId="124" applyFont="1" applyFill="1" applyAlignment="1">
      <alignment horizontal="right" vertical="center"/>
    </xf>
    <xf numFmtId="0" fontId="28" fillId="0" borderId="0" xfId="0" applyFont="1" applyFill="1" applyBorder="1" applyAlignment="1">
      <alignment horizontal="right" vertical="center"/>
    </xf>
    <xf numFmtId="3" fontId="28" fillId="0" borderId="11" xfId="0" applyNumberFormat="1" applyFont="1" applyFill="1" applyBorder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3" fontId="28" fillId="0" borderId="13" xfId="0" applyNumberFormat="1" applyFont="1" applyFill="1" applyBorder="1" applyAlignment="1">
      <alignment horizontal="right" vertical="center"/>
    </xf>
    <xf numFmtId="0" fontId="37" fillId="0" borderId="12" xfId="7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center"/>
    </xf>
    <xf numFmtId="0" fontId="28" fillId="0" borderId="11" xfId="125" applyFont="1" applyFill="1" applyBorder="1" applyAlignment="1">
      <alignment horizontal="left"/>
    </xf>
  </cellXfs>
  <cellStyles count="129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3" xfId="71"/>
    <cellStyle name="Normal 4" xfId="72"/>
    <cellStyle name="Normal 5" xfId="73"/>
    <cellStyle name="Normal 6" xfId="119"/>
    <cellStyle name="Normal 7" xfId="12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" xfId="128" builtinId="5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Mart%202019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RAPOR%20DOSYALARI/MAR_19_SP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definedNames>
      <definedName name="OLE_LINK41" refersTo="='Kaynaklar'!$D$28" sheetId="1"/>
    </definedNames>
    <sheetDataSet>
      <sheetData sheetId="0">
        <row r="7">
          <cell r="B7">
            <v>4</v>
          </cell>
          <cell r="C7">
            <v>2105155</v>
          </cell>
          <cell r="D7">
            <v>1392772</v>
          </cell>
        </row>
        <row r="9">
          <cell r="B9">
            <v>26</v>
          </cell>
          <cell r="C9">
            <v>2519694</v>
          </cell>
          <cell r="D9">
            <v>2082263</v>
          </cell>
        </row>
        <row r="10">
          <cell r="B10">
            <v>7</v>
          </cell>
          <cell r="C10">
            <v>1073563</v>
          </cell>
          <cell r="D10">
            <v>1058926</v>
          </cell>
        </row>
        <row r="12">
          <cell r="B12">
            <v>8</v>
          </cell>
          <cell r="C12">
            <v>5831</v>
          </cell>
          <cell r="D12">
            <v>2788</v>
          </cell>
        </row>
        <row r="13">
          <cell r="B13">
            <v>9</v>
          </cell>
          <cell r="C13">
            <v>2047564</v>
          </cell>
          <cell r="D13">
            <v>1864645</v>
          </cell>
        </row>
        <row r="14">
          <cell r="B14">
            <v>12</v>
          </cell>
          <cell r="C14">
            <v>52362</v>
          </cell>
          <cell r="D14">
            <v>74375</v>
          </cell>
        </row>
        <row r="15">
          <cell r="B15">
            <v>16</v>
          </cell>
          <cell r="C15">
            <v>1140224</v>
          </cell>
          <cell r="D15">
            <v>919692</v>
          </cell>
        </row>
        <row r="16">
          <cell r="B16">
            <v>24</v>
          </cell>
          <cell r="C16" t="str">
            <v>-</v>
          </cell>
          <cell r="D16" t="str">
            <v>-</v>
          </cell>
        </row>
        <row r="17">
          <cell r="B17">
            <v>24</v>
          </cell>
          <cell r="C17">
            <v>1778</v>
          </cell>
          <cell r="D17" t="str">
            <v>-</v>
          </cell>
        </row>
        <row r="18">
          <cell r="C18" t="str">
            <v>-</v>
          </cell>
          <cell r="D18">
            <v>0</v>
          </cell>
        </row>
        <row r="22">
          <cell r="B22">
            <v>5</v>
          </cell>
          <cell r="C22">
            <v>14749</v>
          </cell>
          <cell r="D22">
            <v>12408</v>
          </cell>
        </row>
        <row r="24">
          <cell r="B24">
            <v>7</v>
          </cell>
          <cell r="C24">
            <v>2984</v>
          </cell>
          <cell r="D24">
            <v>2954</v>
          </cell>
        </row>
        <row r="25">
          <cell r="B25">
            <v>10</v>
          </cell>
          <cell r="C25">
            <v>4010649.7720920942</v>
          </cell>
          <cell r="D25">
            <v>3922747</v>
          </cell>
        </row>
        <row r="26">
          <cell r="B26">
            <v>11</v>
          </cell>
          <cell r="C26">
            <v>825513</v>
          </cell>
          <cell r="D26">
            <v>823342</v>
          </cell>
        </row>
        <row r="27">
          <cell r="B27">
            <v>33</v>
          </cell>
          <cell r="C27">
            <v>126267.22790790568</v>
          </cell>
          <cell r="D27" t="str">
            <v>-</v>
          </cell>
        </row>
        <row r="28">
          <cell r="B28">
            <v>12</v>
          </cell>
          <cell r="C28">
            <v>367145</v>
          </cell>
          <cell r="D28">
            <v>382420</v>
          </cell>
        </row>
        <row r="29">
          <cell r="B29">
            <v>24</v>
          </cell>
          <cell r="C29">
            <v>660269</v>
          </cell>
          <cell r="D29">
            <v>644175</v>
          </cell>
        </row>
        <row r="30">
          <cell r="B30">
            <v>32</v>
          </cell>
          <cell r="C30">
            <v>901</v>
          </cell>
          <cell r="D30">
            <v>933</v>
          </cell>
        </row>
      </sheetData>
      <sheetData sheetId="1">
        <row r="8">
          <cell r="B8">
            <v>6</v>
          </cell>
          <cell r="C8">
            <v>2689729</v>
          </cell>
          <cell r="D8">
            <v>2030806</v>
          </cell>
        </row>
        <row r="10">
          <cell r="B10">
            <v>6</v>
          </cell>
          <cell r="C10">
            <v>825817</v>
          </cell>
          <cell r="D10">
            <v>773457</v>
          </cell>
        </row>
        <row r="11">
          <cell r="B11">
            <v>6</v>
          </cell>
          <cell r="D11" t="str">
            <v>-</v>
          </cell>
        </row>
        <row r="13">
          <cell r="B13">
            <v>26</v>
          </cell>
          <cell r="C13">
            <v>980206</v>
          </cell>
          <cell r="D13">
            <v>703567</v>
          </cell>
        </row>
        <row r="14">
          <cell r="B14">
            <v>7</v>
          </cell>
          <cell r="C14">
            <v>3501315</v>
          </cell>
          <cell r="D14">
            <v>3319120</v>
          </cell>
        </row>
        <row r="16">
          <cell r="B16">
            <v>26</v>
          </cell>
          <cell r="C16">
            <v>856608</v>
          </cell>
          <cell r="D16">
            <v>31321</v>
          </cell>
        </row>
        <row r="17">
          <cell r="B17">
            <v>8</v>
          </cell>
          <cell r="C17">
            <v>63697</v>
          </cell>
          <cell r="D17">
            <v>34661</v>
          </cell>
        </row>
        <row r="18">
          <cell r="B18">
            <v>30</v>
          </cell>
          <cell r="C18">
            <v>12293</v>
          </cell>
          <cell r="D18">
            <v>13219</v>
          </cell>
        </row>
        <row r="20">
          <cell r="B20">
            <v>13</v>
          </cell>
          <cell r="C20">
            <v>178009</v>
          </cell>
          <cell r="D20">
            <v>155227</v>
          </cell>
        </row>
        <row r="21">
          <cell r="B21">
            <v>15</v>
          </cell>
          <cell r="C21">
            <v>124972</v>
          </cell>
          <cell r="D21">
            <v>149611</v>
          </cell>
        </row>
        <row r="22">
          <cell r="B22">
            <v>24</v>
          </cell>
          <cell r="C22" t="str">
            <v>-</v>
          </cell>
          <cell r="D22">
            <v>8530</v>
          </cell>
        </row>
        <row r="23">
          <cell r="B23">
            <v>28</v>
          </cell>
          <cell r="C23">
            <v>98</v>
          </cell>
          <cell r="D23">
            <v>93</v>
          </cell>
        </row>
        <row r="28">
          <cell r="B28">
            <v>6</v>
          </cell>
          <cell r="C28">
            <v>1718911</v>
          </cell>
          <cell r="D28">
            <v>1678554</v>
          </cell>
        </row>
        <row r="29">
          <cell r="B29">
            <v>6</v>
          </cell>
          <cell r="C29">
            <v>71358</v>
          </cell>
          <cell r="D29" t="str">
            <v>-</v>
          </cell>
        </row>
        <row r="31">
          <cell r="B31">
            <v>15</v>
          </cell>
          <cell r="C31">
            <v>211171</v>
          </cell>
          <cell r="D31">
            <v>196368</v>
          </cell>
        </row>
        <row r="32">
          <cell r="B32">
            <v>13</v>
          </cell>
          <cell r="C32">
            <v>133078</v>
          </cell>
          <cell r="D32">
            <v>136680</v>
          </cell>
        </row>
        <row r="33">
          <cell r="B33">
            <v>30</v>
          </cell>
          <cell r="C33">
            <v>7841</v>
          </cell>
          <cell r="D33">
            <v>7479</v>
          </cell>
        </row>
        <row r="34">
          <cell r="B34">
            <v>31</v>
          </cell>
          <cell r="C34">
            <v>53212</v>
          </cell>
          <cell r="D34">
            <v>52508</v>
          </cell>
        </row>
        <row r="35">
          <cell r="B35">
            <v>28</v>
          </cell>
          <cell r="D35" t="str">
            <v>-</v>
          </cell>
        </row>
        <row r="37">
          <cell r="B37">
            <v>17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11799</v>
          </cell>
          <cell r="D43">
            <v>-279</v>
          </cell>
        </row>
        <row r="44">
          <cell r="C44">
            <v>13083</v>
          </cell>
          <cell r="D44">
            <v>10859</v>
          </cell>
        </row>
        <row r="46">
          <cell r="C46">
            <v>-835843</v>
          </cell>
          <cell r="D46">
            <v>-794287</v>
          </cell>
        </row>
        <row r="47">
          <cell r="C47">
            <v>454116</v>
          </cell>
          <cell r="D47">
            <v>370599</v>
          </cell>
        </row>
        <row r="48">
          <cell r="C48">
            <v>2991281</v>
          </cell>
          <cell r="D48">
            <v>2244313</v>
          </cell>
        </row>
        <row r="49">
          <cell r="C49">
            <v>477960</v>
          </cell>
          <cell r="D49">
            <v>1683196</v>
          </cell>
        </row>
      </sheetData>
      <sheetData sheetId="2">
        <row r="6">
          <cell r="B6">
            <v>18</v>
          </cell>
          <cell r="C6">
            <v>9284052</v>
          </cell>
          <cell r="D6">
            <v>7282010</v>
          </cell>
        </row>
        <row r="7">
          <cell r="B7">
            <v>18</v>
          </cell>
          <cell r="C7">
            <v>-8340280</v>
          </cell>
          <cell r="D7">
            <v>-6524689</v>
          </cell>
        </row>
        <row r="11">
          <cell r="B11">
            <v>19</v>
          </cell>
          <cell r="C11">
            <v>-151014</v>
          </cell>
          <cell r="D11">
            <v>-118113</v>
          </cell>
        </row>
        <row r="12">
          <cell r="B12">
            <v>19</v>
          </cell>
          <cell r="C12">
            <v>-86188</v>
          </cell>
          <cell r="D12">
            <v>-74953</v>
          </cell>
        </row>
        <row r="13">
          <cell r="B13">
            <v>19</v>
          </cell>
          <cell r="C13">
            <v>-103943</v>
          </cell>
          <cell r="D13">
            <v>-98580</v>
          </cell>
        </row>
        <row r="14">
          <cell r="B14">
            <v>21</v>
          </cell>
          <cell r="C14">
            <v>162216</v>
          </cell>
          <cell r="D14">
            <v>148573</v>
          </cell>
        </row>
        <row r="15">
          <cell r="B15">
            <v>21</v>
          </cell>
          <cell r="C15">
            <v>-161586</v>
          </cell>
          <cell r="D15">
            <v>-100886</v>
          </cell>
        </row>
        <row r="19">
          <cell r="B19">
            <v>29</v>
          </cell>
          <cell r="C19">
            <v>422</v>
          </cell>
          <cell r="D19">
            <v>410</v>
          </cell>
        </row>
        <row r="20">
          <cell r="B20">
            <v>29</v>
          </cell>
          <cell r="C20">
            <v>-876</v>
          </cell>
          <cell r="D20">
            <v>-1480</v>
          </cell>
        </row>
        <row r="21">
          <cell r="B21">
            <v>32</v>
          </cell>
          <cell r="C21">
            <v>-32</v>
          </cell>
          <cell r="D21">
            <v>0</v>
          </cell>
        </row>
        <row r="25">
          <cell r="B25">
            <v>22</v>
          </cell>
          <cell r="C25">
            <v>109550</v>
          </cell>
          <cell r="D25">
            <v>106305</v>
          </cell>
        </row>
        <row r="26">
          <cell r="B26">
            <v>23</v>
          </cell>
          <cell r="C26">
            <v>-235662</v>
          </cell>
          <cell r="D26">
            <v>-177245</v>
          </cell>
        </row>
        <row r="28">
          <cell r="D28">
            <v>441352</v>
          </cell>
        </row>
        <row r="31">
          <cell r="B31">
            <v>24</v>
          </cell>
          <cell r="C31">
            <v>-6660.6804406788651</v>
          </cell>
          <cell r="D31">
            <v>-5381</v>
          </cell>
        </row>
        <row r="32">
          <cell r="B32">
            <v>24</v>
          </cell>
          <cell r="C32">
            <v>7961.6804406788651</v>
          </cell>
          <cell r="D32">
            <v>-3706</v>
          </cell>
        </row>
        <row r="36">
          <cell r="B36">
            <v>25</v>
          </cell>
        </row>
      </sheetData>
      <sheetData sheetId="3">
        <row r="10">
          <cell r="B10">
            <v>17</v>
          </cell>
          <cell r="C10">
            <v>15097</v>
          </cell>
          <cell r="D10">
            <v>-1753</v>
          </cell>
        </row>
        <row r="11">
          <cell r="B11">
            <v>17</v>
          </cell>
          <cell r="C11">
            <v>2341</v>
          </cell>
          <cell r="D11">
            <v>-1351</v>
          </cell>
        </row>
        <row r="14">
          <cell r="B14">
            <v>17</v>
          </cell>
          <cell r="C14">
            <v>-3019</v>
          </cell>
          <cell r="D14">
            <v>351</v>
          </cell>
        </row>
        <row r="15">
          <cell r="B15">
            <v>17</v>
          </cell>
          <cell r="C15">
            <v>-117</v>
          </cell>
          <cell r="D15">
            <v>68</v>
          </cell>
        </row>
        <row r="18">
          <cell r="B18">
            <v>17</v>
          </cell>
          <cell r="C18">
            <v>-52824</v>
          </cell>
          <cell r="D18">
            <v>-125583</v>
          </cell>
        </row>
        <row r="21">
          <cell r="B21">
            <v>17</v>
          </cell>
          <cell r="C21">
            <v>11268</v>
          </cell>
          <cell r="D21">
            <v>27603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15608</v>
          </cell>
          <cell r="F4">
            <v>-14001</v>
          </cell>
          <cell r="H4">
            <v>-503120</v>
          </cell>
          <cell r="I4">
            <v>254404</v>
          </cell>
          <cell r="J4">
            <v>2074147</v>
          </cell>
          <cell r="K4">
            <v>1489983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  <cell r="K6">
            <v>432265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-1283</v>
          </cell>
          <cell r="F7">
            <v>-1402</v>
          </cell>
          <cell r="H7">
            <v>-97980</v>
          </cell>
          <cell r="I7">
            <v>0</v>
          </cell>
          <cell r="J7">
            <v>0</v>
          </cell>
          <cell r="K7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78253</v>
          </cell>
          <cell r="J9">
            <v>1411730</v>
          </cell>
          <cell r="K9">
            <v>-1489983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-800075</v>
          </cell>
          <cell r="K10">
            <v>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10859</v>
          </cell>
          <cell r="F13">
            <v>-279</v>
          </cell>
          <cell r="H13">
            <v>-794287</v>
          </cell>
          <cell r="I13">
            <v>370599</v>
          </cell>
          <cell r="J13">
            <v>2244313</v>
          </cell>
          <cell r="K13">
            <v>1683196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477960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2224</v>
          </cell>
          <cell r="F16">
            <v>12078</v>
          </cell>
          <cell r="H16">
            <v>-41556</v>
          </cell>
          <cell r="I16">
            <v>0</v>
          </cell>
          <cell r="J16">
            <v>0</v>
          </cell>
          <cell r="K16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83517</v>
          </cell>
          <cell r="J18">
            <v>1599679</v>
          </cell>
          <cell r="K18">
            <v>-1683196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-852711</v>
          </cell>
          <cell r="K19">
            <v>0</v>
          </cell>
        </row>
      </sheetData>
      <sheetData sheetId="5">
        <row r="6">
          <cell r="C6">
            <v>477960</v>
          </cell>
          <cell r="D6">
            <v>432265</v>
          </cell>
        </row>
        <row r="8">
          <cell r="C8">
            <v>178053</v>
          </cell>
          <cell r="D8">
            <v>128162</v>
          </cell>
        </row>
        <row r="9">
          <cell r="C9">
            <v>-749</v>
          </cell>
          <cell r="D9">
            <v>463</v>
          </cell>
        </row>
        <row r="10">
          <cell r="C10">
            <v>10249</v>
          </cell>
          <cell r="D10">
            <v>-41280</v>
          </cell>
        </row>
        <row r="11">
          <cell r="C11">
            <v>3304</v>
          </cell>
          <cell r="D11">
            <v>3687</v>
          </cell>
        </row>
        <row r="12">
          <cell r="C12">
            <v>50621</v>
          </cell>
          <cell r="D12">
            <v>25042</v>
          </cell>
        </row>
        <row r="13">
          <cell r="C13">
            <v>5077</v>
          </cell>
          <cell r="D13">
            <v>5256</v>
          </cell>
        </row>
        <row r="14">
          <cell r="C14">
            <v>-422</v>
          </cell>
          <cell r="D14">
            <v>-410</v>
          </cell>
        </row>
        <row r="15">
          <cell r="C15">
            <v>-31358</v>
          </cell>
          <cell r="D15">
            <v>-20032</v>
          </cell>
        </row>
        <row r="16">
          <cell r="C16">
            <v>17619</v>
          </cell>
          <cell r="D16">
            <v>10994</v>
          </cell>
        </row>
        <row r="17">
          <cell r="C17">
            <v>-1301</v>
          </cell>
          <cell r="D17">
            <v>9087</v>
          </cell>
        </row>
        <row r="18">
          <cell r="C18">
            <v>-50603</v>
          </cell>
          <cell r="D18">
            <v>-40348</v>
          </cell>
        </row>
        <row r="19">
          <cell r="C19">
            <v>144594</v>
          </cell>
          <cell r="D19">
            <v>65337</v>
          </cell>
        </row>
        <row r="20">
          <cell r="C20">
            <v>876</v>
          </cell>
          <cell r="D20">
            <v>1480</v>
          </cell>
        </row>
        <row r="21">
          <cell r="C21">
            <v>168902</v>
          </cell>
          <cell r="D21">
            <v>142204</v>
          </cell>
        </row>
        <row r="22">
          <cell r="C22">
            <v>32</v>
          </cell>
          <cell r="D22">
            <v>0</v>
          </cell>
        </row>
        <row r="26">
          <cell r="C26">
            <v>-450284</v>
          </cell>
          <cell r="D26">
            <v>415897</v>
          </cell>
        </row>
        <row r="27">
          <cell r="C27">
            <v>-182170</v>
          </cell>
          <cell r="D27">
            <v>-687938</v>
          </cell>
        </row>
        <row r="28">
          <cell r="C28">
            <v>16771</v>
          </cell>
          <cell r="D28">
            <v>-163570</v>
          </cell>
        </row>
        <row r="29">
          <cell r="C29">
            <v>460452</v>
          </cell>
          <cell r="D29">
            <v>145354</v>
          </cell>
        </row>
        <row r="30">
          <cell r="C30">
            <v>-223570</v>
          </cell>
          <cell r="D30">
            <v>-108919</v>
          </cell>
        </row>
        <row r="31">
          <cell r="C31">
            <v>1752</v>
          </cell>
          <cell r="D31">
            <v>2908</v>
          </cell>
        </row>
        <row r="35">
          <cell r="C35">
            <v>-146408</v>
          </cell>
          <cell r="D35">
            <v>-71491</v>
          </cell>
        </row>
        <row r="36">
          <cell r="C36">
            <v>48985</v>
          </cell>
          <cell r="D36">
            <v>38903</v>
          </cell>
        </row>
        <row r="37">
          <cell r="C37">
            <v>-4988</v>
          </cell>
          <cell r="D37">
            <v>-4711</v>
          </cell>
        </row>
        <row r="38">
          <cell r="C38">
            <v>-39822</v>
          </cell>
          <cell r="D38">
            <v>-26866</v>
          </cell>
        </row>
        <row r="39">
          <cell r="C39">
            <v>-16969</v>
          </cell>
          <cell r="D39">
            <v>-19511</v>
          </cell>
        </row>
        <row r="43">
          <cell r="C43">
            <v>787</v>
          </cell>
          <cell r="D43">
            <v>1579</v>
          </cell>
        </row>
        <row r="44">
          <cell r="C44">
            <v>-222359</v>
          </cell>
          <cell r="D44">
            <v>-102453</v>
          </cell>
        </row>
        <row r="45">
          <cell r="C45">
            <v>-36670</v>
          </cell>
          <cell r="D45">
            <v>-48006</v>
          </cell>
        </row>
        <row r="46">
          <cell r="C46">
            <v>-1717</v>
          </cell>
          <cell r="D46">
            <v>-58687</v>
          </cell>
        </row>
        <row r="47">
          <cell r="C47">
            <v>422</v>
          </cell>
          <cell r="D47">
            <v>410</v>
          </cell>
        </row>
        <row r="48">
          <cell r="C48">
            <v>0</v>
          </cell>
          <cell r="D48">
            <v>0</v>
          </cell>
        </row>
        <row r="52">
          <cell r="C52">
            <v>1358524</v>
          </cell>
          <cell r="D52">
            <v>766004</v>
          </cell>
        </row>
        <row r="53">
          <cell r="C53">
            <v>-836159</v>
          </cell>
          <cell r="D53">
            <v>-576413</v>
          </cell>
        </row>
        <row r="54">
          <cell r="C54">
            <v>0</v>
          </cell>
          <cell r="D54">
            <v>0</v>
          </cell>
        </row>
        <row r="55">
          <cell r="C55">
            <v>-7072</v>
          </cell>
          <cell r="D55">
            <v>-14316</v>
          </cell>
        </row>
        <row r="56">
          <cell r="C56">
            <v>28859</v>
          </cell>
          <cell r="D56">
            <v>25268</v>
          </cell>
        </row>
        <row r="57">
          <cell r="C57">
            <v>-11334</v>
          </cell>
          <cell r="D57">
            <v>0</v>
          </cell>
        </row>
        <row r="61">
          <cell r="C61">
            <v>1391021</v>
          </cell>
          <cell r="D61">
            <v>1802917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FORMSRK WORD PRINT"/>
      <sheetName val="instructions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3">
          <cell r="C13">
            <v>2105155</v>
          </cell>
        </row>
        <row r="46">
          <cell r="C46">
            <v>35100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33"/>
  <sheetViews>
    <sheetView showGridLines="0" tabSelected="1" view="pageBreakPreview" zoomScaleNormal="100" zoomScaleSheetLayoutView="100" workbookViewId="0">
      <selection activeCell="D19" sqref="D19"/>
    </sheetView>
  </sheetViews>
  <sheetFormatPr defaultColWidth="9.140625" defaultRowHeight="12"/>
  <cols>
    <col min="1" max="1" width="41.140625" style="10" customWidth="1"/>
    <col min="2" max="2" width="11.140625" style="10" customWidth="1"/>
    <col min="3" max="4" width="18.7109375" style="10" customWidth="1"/>
    <col min="5" max="5" width="9.140625" style="10"/>
    <col min="6" max="6" width="36.5703125" style="10" bestFit="1" customWidth="1"/>
    <col min="7" max="7" width="9.140625" style="10"/>
    <col min="8" max="9" width="9.7109375" style="10" bestFit="1" customWidth="1"/>
    <col min="10" max="16384" width="9.140625" style="10"/>
  </cols>
  <sheetData>
    <row r="1" spans="1:9" ht="25.7" customHeight="1">
      <c r="A1" s="81" t="s">
        <v>155</v>
      </c>
      <c r="B1" s="82"/>
      <c r="C1" s="82"/>
      <c r="D1" s="82"/>
    </row>
    <row r="2" spans="1:9" ht="35.25" customHeight="1">
      <c r="A2" s="83"/>
      <c r="B2" s="83"/>
      <c r="C2" s="84" t="s">
        <v>158</v>
      </c>
      <c r="D2" s="84" t="s">
        <v>137</v>
      </c>
    </row>
    <row r="3" spans="1:9" s="8" customFormat="1" ht="13.5" customHeight="1">
      <c r="A3" s="85" t="s">
        <v>47</v>
      </c>
      <c r="B3" s="86" t="s">
        <v>26</v>
      </c>
      <c r="C3" s="87" t="s">
        <v>156</v>
      </c>
      <c r="D3" s="87" t="s">
        <v>135</v>
      </c>
    </row>
    <row r="4" spans="1:9" ht="26.25" customHeight="1">
      <c r="A4" s="88" t="s">
        <v>0</v>
      </c>
      <c r="B4" s="89"/>
      <c r="C4" s="90"/>
      <c r="D4" s="91"/>
    </row>
    <row r="5" spans="1:9" ht="20.25" customHeight="1">
      <c r="A5" s="92" t="s">
        <v>1</v>
      </c>
      <c r="B5" s="93"/>
      <c r="C5" s="93">
        <f>SUM(C7:C18)</f>
        <v>8946171</v>
      </c>
      <c r="D5" s="93">
        <f>SUM(D7:D18)</f>
        <v>7395461</v>
      </c>
      <c r="H5" s="33"/>
      <c r="I5" s="33"/>
    </row>
    <row r="6" spans="1:9" ht="8.25" customHeight="1">
      <c r="A6" s="94"/>
      <c r="B6" s="95"/>
      <c r="C6" s="96"/>
      <c r="D6" s="97"/>
      <c r="H6" s="33"/>
      <c r="I6" s="33"/>
    </row>
    <row r="7" spans="1:9" ht="12.95" customHeight="1">
      <c r="A7" s="94" t="s">
        <v>2</v>
      </c>
      <c r="B7" s="95">
        <f>+[1]Varlıklar!B7</f>
        <v>4</v>
      </c>
      <c r="C7" s="97">
        <f>+[1]Varlıklar!C7</f>
        <v>2105155</v>
      </c>
      <c r="D7" s="97">
        <f>+[1]Varlıklar!D7</f>
        <v>1392772</v>
      </c>
      <c r="H7" s="33"/>
      <c r="I7" s="33"/>
    </row>
    <row r="8" spans="1:9" ht="12.95" customHeight="1">
      <c r="A8" s="94" t="s">
        <v>3</v>
      </c>
      <c r="B8" s="95"/>
      <c r="C8" s="97"/>
      <c r="D8" s="97"/>
      <c r="H8" s="33"/>
      <c r="I8" s="33"/>
    </row>
    <row r="9" spans="1:9" ht="12.95" customHeight="1">
      <c r="A9" s="94" t="s">
        <v>4</v>
      </c>
      <c r="B9" s="95">
        <f>+[1]Varlıklar!B9</f>
        <v>26</v>
      </c>
      <c r="C9" s="97">
        <f>+[1]Varlıklar!C9</f>
        <v>2519694</v>
      </c>
      <c r="D9" s="97">
        <f>+[1]Varlıklar!D9</f>
        <v>2082263</v>
      </c>
      <c r="H9" s="33"/>
      <c r="I9" s="33"/>
    </row>
    <row r="10" spans="1:9" ht="12.95" customHeight="1">
      <c r="A10" s="94" t="s">
        <v>38</v>
      </c>
      <c r="B10" s="95">
        <f>+[1]Varlıklar!B10</f>
        <v>7</v>
      </c>
      <c r="C10" s="97">
        <f>+[1]Varlıklar!C10</f>
        <v>1073563</v>
      </c>
      <c r="D10" s="97">
        <f>+[1]Varlıklar!D10</f>
        <v>1058926</v>
      </c>
      <c r="H10" s="33"/>
      <c r="I10" s="33"/>
    </row>
    <row r="11" spans="1:9" ht="12.95" customHeight="1">
      <c r="A11" s="94" t="s">
        <v>5</v>
      </c>
      <c r="B11" s="95"/>
      <c r="C11" s="97"/>
      <c r="D11" s="97"/>
      <c r="H11" s="33"/>
      <c r="I11" s="33"/>
    </row>
    <row r="12" spans="1:9" ht="12.95" customHeight="1">
      <c r="A12" s="94" t="s">
        <v>38</v>
      </c>
      <c r="B12" s="95">
        <f>+[1]Varlıklar!B12</f>
        <v>8</v>
      </c>
      <c r="C12" s="97">
        <f>+[1]Varlıklar!C12</f>
        <v>5831</v>
      </c>
      <c r="D12" s="97">
        <f>+[1]Varlıklar!D12</f>
        <v>2788</v>
      </c>
      <c r="H12" s="33"/>
      <c r="I12" s="33"/>
    </row>
    <row r="13" spans="1:9" ht="12.95" customHeight="1">
      <c r="A13" s="94" t="s">
        <v>6</v>
      </c>
      <c r="B13" s="95">
        <f>+[1]Varlıklar!B13</f>
        <v>9</v>
      </c>
      <c r="C13" s="97">
        <f>+[1]Varlıklar!C13</f>
        <v>2047564</v>
      </c>
      <c r="D13" s="97">
        <f>+[1]Varlıklar!D13</f>
        <v>1864645</v>
      </c>
      <c r="H13" s="33"/>
      <c r="I13" s="33"/>
    </row>
    <row r="14" spans="1:9" ht="12.95" customHeight="1">
      <c r="A14" s="94" t="s">
        <v>49</v>
      </c>
      <c r="B14" s="95">
        <f>+[1]Varlıklar!B14</f>
        <v>12</v>
      </c>
      <c r="C14" s="97">
        <f>+[1]Varlıklar!C14</f>
        <v>52362</v>
      </c>
      <c r="D14" s="97">
        <f>+[1]Varlıklar!D14</f>
        <v>74375</v>
      </c>
      <c r="H14" s="33"/>
      <c r="I14" s="33"/>
    </row>
    <row r="15" spans="1:9" ht="12.95" customHeight="1">
      <c r="A15" s="94" t="s">
        <v>7</v>
      </c>
      <c r="B15" s="95">
        <f>+[1]Varlıklar!B15</f>
        <v>16</v>
      </c>
      <c r="C15" s="97">
        <f>+[1]Varlıklar!C15</f>
        <v>1140224</v>
      </c>
      <c r="D15" s="97">
        <f>+[1]Varlıklar!D15</f>
        <v>919692</v>
      </c>
      <c r="H15" s="33"/>
      <c r="I15" s="33"/>
    </row>
    <row r="16" spans="1:9" ht="12.95" hidden="1" customHeight="1">
      <c r="A16" s="10" t="s">
        <v>45</v>
      </c>
      <c r="B16" s="95">
        <f>+[1]Varlıklar!B16</f>
        <v>24</v>
      </c>
      <c r="C16" s="97" t="str">
        <f>+[1]Varlıklar!C16</f>
        <v>-</v>
      </c>
      <c r="D16" s="97" t="str">
        <f>+[1]Varlıklar!D16</f>
        <v>-</v>
      </c>
      <c r="H16" s="33"/>
      <c r="I16" s="33"/>
    </row>
    <row r="17" spans="1:9" ht="12" customHeight="1">
      <c r="A17" s="10" t="s">
        <v>45</v>
      </c>
      <c r="B17" s="95">
        <f>+[1]Varlıklar!B17</f>
        <v>24</v>
      </c>
      <c r="C17" s="97">
        <f>+[1]Varlıklar!C17</f>
        <v>1778</v>
      </c>
      <c r="D17" s="243" t="str">
        <f>+[1]Varlıklar!D17</f>
        <v>-</v>
      </c>
      <c r="H17" s="33"/>
      <c r="I17" s="33"/>
    </row>
    <row r="18" spans="1:9" ht="12" hidden="1" customHeight="1">
      <c r="A18" s="10" t="s">
        <v>121</v>
      </c>
      <c r="B18" s="95">
        <v>28</v>
      </c>
      <c r="C18" s="243" t="str">
        <f>+[1]Varlıklar!C18</f>
        <v>-</v>
      </c>
      <c r="D18" s="97">
        <f>+[1]Varlıklar!D18</f>
        <v>0</v>
      </c>
      <c r="H18" s="33"/>
      <c r="I18" s="33"/>
    </row>
    <row r="19" spans="1:9" ht="9.1999999999999993" customHeight="1">
      <c r="A19" s="98"/>
      <c r="B19" s="244"/>
      <c r="C19" s="99"/>
      <c r="D19" s="100"/>
      <c r="H19" s="33"/>
      <c r="I19" s="33"/>
    </row>
    <row r="20" spans="1:9" ht="20.25" customHeight="1">
      <c r="A20" s="92" t="s">
        <v>8</v>
      </c>
      <c r="B20" s="93"/>
      <c r="C20" s="93">
        <f>SUM(C22:C30)</f>
        <v>6008478</v>
      </c>
      <c r="D20" s="93">
        <f>SUM(D22:D30)</f>
        <v>5788979</v>
      </c>
      <c r="H20" s="33"/>
      <c r="I20" s="33"/>
    </row>
    <row r="21" spans="1:9" ht="8.25" customHeight="1">
      <c r="A21" s="94"/>
      <c r="B21" s="95"/>
      <c r="C21" s="101"/>
      <c r="D21" s="102"/>
      <c r="H21" s="33"/>
      <c r="I21" s="33"/>
    </row>
    <row r="22" spans="1:9" ht="12.95" customHeight="1">
      <c r="A22" s="94" t="s">
        <v>50</v>
      </c>
      <c r="B22" s="95">
        <f>+[1]Varlıklar!B22</f>
        <v>5</v>
      </c>
      <c r="C22" s="97">
        <f>+[1]Varlıklar!C22</f>
        <v>14749</v>
      </c>
      <c r="D22" s="97">
        <f>+[1]Varlıklar!D22</f>
        <v>12408</v>
      </c>
      <c r="H22" s="33"/>
      <c r="I22" s="33"/>
    </row>
    <row r="23" spans="1:9" ht="12.95" customHeight="1">
      <c r="A23" s="94" t="s">
        <v>3</v>
      </c>
      <c r="B23" s="95"/>
      <c r="C23" s="97"/>
      <c r="D23" s="97"/>
      <c r="H23" s="33"/>
      <c r="I23" s="33"/>
    </row>
    <row r="24" spans="1:9" ht="12.95" customHeight="1">
      <c r="A24" s="94" t="s">
        <v>38</v>
      </c>
      <c r="B24" s="95">
        <f>+[1]Varlıklar!B24</f>
        <v>7</v>
      </c>
      <c r="C24" s="97">
        <f>+[1]Varlıklar!C24</f>
        <v>2984</v>
      </c>
      <c r="D24" s="97">
        <f>+[1]Varlıklar!D24</f>
        <v>2954</v>
      </c>
      <c r="H24" s="33"/>
      <c r="I24" s="33"/>
    </row>
    <row r="25" spans="1:9" ht="12.95" customHeight="1">
      <c r="A25" s="94" t="s">
        <v>27</v>
      </c>
      <c r="B25" s="95">
        <f>+[1]Varlıklar!B25</f>
        <v>10</v>
      </c>
      <c r="C25" s="97">
        <f>+[1]Varlıklar!C25</f>
        <v>4010649.7720920942</v>
      </c>
      <c r="D25" s="97">
        <f>+[1]Varlıklar!D25</f>
        <v>3922747</v>
      </c>
      <c r="H25" s="33"/>
      <c r="I25" s="33"/>
    </row>
    <row r="26" spans="1:9" ht="12.95" customHeight="1">
      <c r="A26" s="94" t="s">
        <v>51</v>
      </c>
      <c r="B26" s="95">
        <f>+[1]Varlıklar!B26</f>
        <v>11</v>
      </c>
      <c r="C26" s="97">
        <f>+[1]Varlıklar!C26</f>
        <v>825513</v>
      </c>
      <c r="D26" s="97">
        <f>+[1]Varlıklar!D26</f>
        <v>823342</v>
      </c>
      <c r="H26" s="33"/>
      <c r="I26" s="33"/>
    </row>
    <row r="27" spans="1:9" ht="12.95" customHeight="1">
      <c r="A27" s="94" t="s">
        <v>157</v>
      </c>
      <c r="B27" s="95">
        <f>+[1]Varlıklar!B27</f>
        <v>33</v>
      </c>
      <c r="C27" s="97">
        <f>+[1]Varlıklar!C27</f>
        <v>126267.22790790568</v>
      </c>
      <c r="D27" s="97" t="str">
        <f>+[1]Varlıklar!D27</f>
        <v>-</v>
      </c>
      <c r="H27" s="33"/>
      <c r="I27" s="33"/>
    </row>
    <row r="28" spans="1:9" ht="12.95" customHeight="1">
      <c r="A28" s="94" t="s">
        <v>49</v>
      </c>
      <c r="B28" s="95">
        <f>+[1]Varlıklar!B28</f>
        <v>12</v>
      </c>
      <c r="C28" s="97">
        <f>+[1]Varlıklar!C28</f>
        <v>367145</v>
      </c>
      <c r="D28" s="97">
        <f>+[1]Varlıklar!D28</f>
        <v>382420</v>
      </c>
      <c r="H28" s="33"/>
      <c r="I28" s="33"/>
    </row>
    <row r="29" spans="1:9" ht="12.95" customHeight="1">
      <c r="A29" s="94" t="s">
        <v>9</v>
      </c>
      <c r="B29" s="95">
        <f>+[1]Varlıklar!B29</f>
        <v>24</v>
      </c>
      <c r="C29" s="97">
        <f>+[1]Varlıklar!C29</f>
        <v>660269</v>
      </c>
      <c r="D29" s="97">
        <f>+[1]Varlıklar!D29</f>
        <v>644175</v>
      </c>
      <c r="H29" s="33"/>
      <c r="I29" s="33"/>
    </row>
    <row r="30" spans="1:9" ht="12.95" customHeight="1">
      <c r="A30" s="94" t="s">
        <v>129</v>
      </c>
      <c r="B30" s="95">
        <f>+[1]Varlıklar!B30</f>
        <v>32</v>
      </c>
      <c r="C30" s="97">
        <f>+[1]Varlıklar!C30</f>
        <v>901</v>
      </c>
      <c r="D30" s="97">
        <f>+[1]Varlıklar!D30</f>
        <v>933</v>
      </c>
      <c r="H30" s="33"/>
      <c r="I30" s="33"/>
    </row>
    <row r="31" spans="1:9">
      <c r="A31" s="82"/>
      <c r="B31" s="98"/>
      <c r="C31" s="245"/>
      <c r="D31" s="246"/>
      <c r="H31" s="33"/>
      <c r="I31" s="33"/>
    </row>
    <row r="32" spans="1:9" ht="21" customHeight="1" thickBot="1">
      <c r="A32" s="103" t="s">
        <v>10</v>
      </c>
      <c r="B32" s="103"/>
      <c r="C32" s="247">
        <f>+C5+C20</f>
        <v>14954649</v>
      </c>
      <c r="D32" s="247">
        <f>+D5+D20</f>
        <v>13184440</v>
      </c>
      <c r="H32" s="33"/>
      <c r="I32" s="33"/>
    </row>
    <row r="33" spans="8:9" ht="12.75" thickTop="1">
      <c r="H33" s="33"/>
      <c r="I33" s="33"/>
    </row>
  </sheetData>
  <pageMargins left="1.1023622047244095" right="0.70866141732283472" top="0.74803149606299213" bottom="0.74803149606299213" header="0.31496062992125984" footer="0.31496062992125984"/>
  <pageSetup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53"/>
  <sheetViews>
    <sheetView showGridLines="0" view="pageBreakPreview" zoomScale="90" zoomScaleNormal="100" zoomScaleSheetLayoutView="90" workbookViewId="0">
      <selection activeCell="D19" sqref="D19"/>
    </sheetView>
  </sheetViews>
  <sheetFormatPr defaultRowHeight="12"/>
  <cols>
    <col min="1" max="1" width="45.85546875" style="4" customWidth="1"/>
    <col min="2" max="2" width="6.42578125" style="4" customWidth="1"/>
    <col min="3" max="4" width="18.7109375" style="7" customWidth="1"/>
    <col min="5" max="256" width="9.140625" style="4"/>
    <col min="257" max="257" width="35.85546875" style="4" bestFit="1" customWidth="1"/>
    <col min="258" max="258" width="11" style="4" customWidth="1"/>
    <col min="259" max="260" width="15" style="4" customWidth="1"/>
    <col min="261" max="512" width="9.140625" style="4"/>
    <col min="513" max="513" width="35.85546875" style="4" bestFit="1" customWidth="1"/>
    <col min="514" max="514" width="11" style="4" customWidth="1"/>
    <col min="515" max="516" width="15" style="4" customWidth="1"/>
    <col min="517" max="768" width="9.140625" style="4"/>
    <col min="769" max="769" width="35.85546875" style="4" bestFit="1" customWidth="1"/>
    <col min="770" max="770" width="11" style="4" customWidth="1"/>
    <col min="771" max="772" width="15" style="4" customWidth="1"/>
    <col min="773" max="1024" width="9.140625" style="4"/>
    <col min="1025" max="1025" width="35.85546875" style="4" bestFit="1" customWidth="1"/>
    <col min="1026" max="1026" width="11" style="4" customWidth="1"/>
    <col min="1027" max="1028" width="15" style="4" customWidth="1"/>
    <col min="1029" max="1280" width="9.140625" style="4"/>
    <col min="1281" max="1281" width="35.85546875" style="4" bestFit="1" customWidth="1"/>
    <col min="1282" max="1282" width="11" style="4" customWidth="1"/>
    <col min="1283" max="1284" width="15" style="4" customWidth="1"/>
    <col min="1285" max="1536" width="9.140625" style="4"/>
    <col min="1537" max="1537" width="35.85546875" style="4" bestFit="1" customWidth="1"/>
    <col min="1538" max="1538" width="11" style="4" customWidth="1"/>
    <col min="1539" max="1540" width="15" style="4" customWidth="1"/>
    <col min="1541" max="1792" width="9.140625" style="4"/>
    <col min="1793" max="1793" width="35.85546875" style="4" bestFit="1" customWidth="1"/>
    <col min="1794" max="1794" width="11" style="4" customWidth="1"/>
    <col min="1795" max="1796" width="15" style="4" customWidth="1"/>
    <col min="1797" max="2048" width="9.140625" style="4"/>
    <col min="2049" max="2049" width="35.85546875" style="4" bestFit="1" customWidth="1"/>
    <col min="2050" max="2050" width="11" style="4" customWidth="1"/>
    <col min="2051" max="2052" width="15" style="4" customWidth="1"/>
    <col min="2053" max="2304" width="9.140625" style="4"/>
    <col min="2305" max="2305" width="35.85546875" style="4" bestFit="1" customWidth="1"/>
    <col min="2306" max="2306" width="11" style="4" customWidth="1"/>
    <col min="2307" max="2308" width="15" style="4" customWidth="1"/>
    <col min="2309" max="2560" width="9.140625" style="4"/>
    <col min="2561" max="2561" width="35.85546875" style="4" bestFit="1" customWidth="1"/>
    <col min="2562" max="2562" width="11" style="4" customWidth="1"/>
    <col min="2563" max="2564" width="15" style="4" customWidth="1"/>
    <col min="2565" max="2816" width="9.140625" style="4"/>
    <col min="2817" max="2817" width="35.85546875" style="4" bestFit="1" customWidth="1"/>
    <col min="2818" max="2818" width="11" style="4" customWidth="1"/>
    <col min="2819" max="2820" width="15" style="4" customWidth="1"/>
    <col min="2821" max="3072" width="9.140625" style="4"/>
    <col min="3073" max="3073" width="35.85546875" style="4" bestFit="1" customWidth="1"/>
    <col min="3074" max="3074" width="11" style="4" customWidth="1"/>
    <col min="3075" max="3076" width="15" style="4" customWidth="1"/>
    <col min="3077" max="3328" width="9.140625" style="4"/>
    <col min="3329" max="3329" width="35.85546875" style="4" bestFit="1" customWidth="1"/>
    <col min="3330" max="3330" width="11" style="4" customWidth="1"/>
    <col min="3331" max="3332" width="15" style="4" customWidth="1"/>
    <col min="3333" max="3584" width="9.140625" style="4"/>
    <col min="3585" max="3585" width="35.85546875" style="4" bestFit="1" customWidth="1"/>
    <col min="3586" max="3586" width="11" style="4" customWidth="1"/>
    <col min="3587" max="3588" width="15" style="4" customWidth="1"/>
    <col min="3589" max="3840" width="9.140625" style="4"/>
    <col min="3841" max="3841" width="35.85546875" style="4" bestFit="1" customWidth="1"/>
    <col min="3842" max="3842" width="11" style="4" customWidth="1"/>
    <col min="3843" max="3844" width="15" style="4" customWidth="1"/>
    <col min="3845" max="4096" width="9.140625" style="4"/>
    <col min="4097" max="4097" width="35.85546875" style="4" bestFit="1" customWidth="1"/>
    <col min="4098" max="4098" width="11" style="4" customWidth="1"/>
    <col min="4099" max="4100" width="15" style="4" customWidth="1"/>
    <col min="4101" max="4352" width="9.140625" style="4"/>
    <col min="4353" max="4353" width="35.85546875" style="4" bestFit="1" customWidth="1"/>
    <col min="4354" max="4354" width="11" style="4" customWidth="1"/>
    <col min="4355" max="4356" width="15" style="4" customWidth="1"/>
    <col min="4357" max="4608" width="9.140625" style="4"/>
    <col min="4609" max="4609" width="35.85546875" style="4" bestFit="1" customWidth="1"/>
    <col min="4610" max="4610" width="11" style="4" customWidth="1"/>
    <col min="4611" max="4612" width="15" style="4" customWidth="1"/>
    <col min="4613" max="4864" width="9.140625" style="4"/>
    <col min="4865" max="4865" width="35.85546875" style="4" bestFit="1" customWidth="1"/>
    <col min="4866" max="4866" width="11" style="4" customWidth="1"/>
    <col min="4867" max="4868" width="15" style="4" customWidth="1"/>
    <col min="4869" max="5120" width="9.140625" style="4"/>
    <col min="5121" max="5121" width="35.85546875" style="4" bestFit="1" customWidth="1"/>
    <col min="5122" max="5122" width="11" style="4" customWidth="1"/>
    <col min="5123" max="5124" width="15" style="4" customWidth="1"/>
    <col min="5125" max="5376" width="9.140625" style="4"/>
    <col min="5377" max="5377" width="35.85546875" style="4" bestFit="1" customWidth="1"/>
    <col min="5378" max="5378" width="11" style="4" customWidth="1"/>
    <col min="5379" max="5380" width="15" style="4" customWidth="1"/>
    <col min="5381" max="5632" width="9.140625" style="4"/>
    <col min="5633" max="5633" width="35.85546875" style="4" bestFit="1" customWidth="1"/>
    <col min="5634" max="5634" width="11" style="4" customWidth="1"/>
    <col min="5635" max="5636" width="15" style="4" customWidth="1"/>
    <col min="5637" max="5888" width="9.140625" style="4"/>
    <col min="5889" max="5889" width="35.85546875" style="4" bestFit="1" customWidth="1"/>
    <col min="5890" max="5890" width="11" style="4" customWidth="1"/>
    <col min="5891" max="5892" width="15" style="4" customWidth="1"/>
    <col min="5893" max="6144" width="9.140625" style="4"/>
    <col min="6145" max="6145" width="35.85546875" style="4" bestFit="1" customWidth="1"/>
    <col min="6146" max="6146" width="11" style="4" customWidth="1"/>
    <col min="6147" max="6148" width="15" style="4" customWidth="1"/>
    <col min="6149" max="6400" width="9.140625" style="4"/>
    <col min="6401" max="6401" width="35.85546875" style="4" bestFit="1" customWidth="1"/>
    <col min="6402" max="6402" width="11" style="4" customWidth="1"/>
    <col min="6403" max="6404" width="15" style="4" customWidth="1"/>
    <col min="6405" max="6656" width="9.140625" style="4"/>
    <col min="6657" max="6657" width="35.85546875" style="4" bestFit="1" customWidth="1"/>
    <col min="6658" max="6658" width="11" style="4" customWidth="1"/>
    <col min="6659" max="6660" width="15" style="4" customWidth="1"/>
    <col min="6661" max="6912" width="9.140625" style="4"/>
    <col min="6913" max="6913" width="35.85546875" style="4" bestFit="1" customWidth="1"/>
    <col min="6914" max="6914" width="11" style="4" customWidth="1"/>
    <col min="6915" max="6916" width="15" style="4" customWidth="1"/>
    <col min="6917" max="7168" width="9.140625" style="4"/>
    <col min="7169" max="7169" width="35.85546875" style="4" bestFit="1" customWidth="1"/>
    <col min="7170" max="7170" width="11" style="4" customWidth="1"/>
    <col min="7171" max="7172" width="15" style="4" customWidth="1"/>
    <col min="7173" max="7424" width="9.140625" style="4"/>
    <col min="7425" max="7425" width="35.85546875" style="4" bestFit="1" customWidth="1"/>
    <col min="7426" max="7426" width="11" style="4" customWidth="1"/>
    <col min="7427" max="7428" width="15" style="4" customWidth="1"/>
    <col min="7429" max="7680" width="9.140625" style="4"/>
    <col min="7681" max="7681" width="35.85546875" style="4" bestFit="1" customWidth="1"/>
    <col min="7682" max="7682" width="11" style="4" customWidth="1"/>
    <col min="7683" max="7684" width="15" style="4" customWidth="1"/>
    <col min="7685" max="7936" width="9.140625" style="4"/>
    <col min="7937" max="7937" width="35.85546875" style="4" bestFit="1" customWidth="1"/>
    <col min="7938" max="7938" width="11" style="4" customWidth="1"/>
    <col min="7939" max="7940" width="15" style="4" customWidth="1"/>
    <col min="7941" max="8192" width="9.140625" style="4"/>
    <col min="8193" max="8193" width="35.85546875" style="4" bestFit="1" customWidth="1"/>
    <col min="8194" max="8194" width="11" style="4" customWidth="1"/>
    <col min="8195" max="8196" width="15" style="4" customWidth="1"/>
    <col min="8197" max="8448" width="9.140625" style="4"/>
    <col min="8449" max="8449" width="35.85546875" style="4" bestFit="1" customWidth="1"/>
    <col min="8450" max="8450" width="11" style="4" customWidth="1"/>
    <col min="8451" max="8452" width="15" style="4" customWidth="1"/>
    <col min="8453" max="8704" width="9.140625" style="4"/>
    <col min="8705" max="8705" width="35.85546875" style="4" bestFit="1" customWidth="1"/>
    <col min="8706" max="8706" width="11" style="4" customWidth="1"/>
    <col min="8707" max="8708" width="15" style="4" customWidth="1"/>
    <col min="8709" max="8960" width="9.140625" style="4"/>
    <col min="8961" max="8961" width="35.85546875" style="4" bestFit="1" customWidth="1"/>
    <col min="8962" max="8962" width="11" style="4" customWidth="1"/>
    <col min="8963" max="8964" width="15" style="4" customWidth="1"/>
    <col min="8965" max="9216" width="9.140625" style="4"/>
    <col min="9217" max="9217" width="35.85546875" style="4" bestFit="1" customWidth="1"/>
    <col min="9218" max="9218" width="11" style="4" customWidth="1"/>
    <col min="9219" max="9220" width="15" style="4" customWidth="1"/>
    <col min="9221" max="9472" width="9.140625" style="4"/>
    <col min="9473" max="9473" width="35.85546875" style="4" bestFit="1" customWidth="1"/>
    <col min="9474" max="9474" width="11" style="4" customWidth="1"/>
    <col min="9475" max="9476" width="15" style="4" customWidth="1"/>
    <col min="9477" max="9728" width="9.140625" style="4"/>
    <col min="9729" max="9729" width="35.85546875" style="4" bestFit="1" customWidth="1"/>
    <col min="9730" max="9730" width="11" style="4" customWidth="1"/>
    <col min="9731" max="9732" width="15" style="4" customWidth="1"/>
    <col min="9733" max="9984" width="9.140625" style="4"/>
    <col min="9985" max="9985" width="35.85546875" style="4" bestFit="1" customWidth="1"/>
    <col min="9986" max="9986" width="11" style="4" customWidth="1"/>
    <col min="9987" max="9988" width="15" style="4" customWidth="1"/>
    <col min="9989" max="10240" width="9.140625" style="4"/>
    <col min="10241" max="10241" width="35.85546875" style="4" bestFit="1" customWidth="1"/>
    <col min="10242" max="10242" width="11" style="4" customWidth="1"/>
    <col min="10243" max="10244" width="15" style="4" customWidth="1"/>
    <col min="10245" max="10496" width="9.140625" style="4"/>
    <col min="10497" max="10497" width="35.85546875" style="4" bestFit="1" customWidth="1"/>
    <col min="10498" max="10498" width="11" style="4" customWidth="1"/>
    <col min="10499" max="10500" width="15" style="4" customWidth="1"/>
    <col min="10501" max="10752" width="9.140625" style="4"/>
    <col min="10753" max="10753" width="35.85546875" style="4" bestFit="1" customWidth="1"/>
    <col min="10754" max="10754" width="11" style="4" customWidth="1"/>
    <col min="10755" max="10756" width="15" style="4" customWidth="1"/>
    <col min="10757" max="11008" width="9.140625" style="4"/>
    <col min="11009" max="11009" width="35.85546875" style="4" bestFit="1" customWidth="1"/>
    <col min="11010" max="11010" width="11" style="4" customWidth="1"/>
    <col min="11011" max="11012" width="15" style="4" customWidth="1"/>
    <col min="11013" max="11264" width="9.140625" style="4"/>
    <col min="11265" max="11265" width="35.85546875" style="4" bestFit="1" customWidth="1"/>
    <col min="11266" max="11266" width="11" style="4" customWidth="1"/>
    <col min="11267" max="11268" width="15" style="4" customWidth="1"/>
    <col min="11269" max="11520" width="9.140625" style="4"/>
    <col min="11521" max="11521" width="35.85546875" style="4" bestFit="1" customWidth="1"/>
    <col min="11522" max="11522" width="11" style="4" customWidth="1"/>
    <col min="11523" max="11524" width="15" style="4" customWidth="1"/>
    <col min="11525" max="11776" width="9.140625" style="4"/>
    <col min="11777" max="11777" width="35.85546875" style="4" bestFit="1" customWidth="1"/>
    <col min="11778" max="11778" width="11" style="4" customWidth="1"/>
    <col min="11779" max="11780" width="15" style="4" customWidth="1"/>
    <col min="11781" max="12032" width="9.140625" style="4"/>
    <col min="12033" max="12033" width="35.85546875" style="4" bestFit="1" customWidth="1"/>
    <col min="12034" max="12034" width="11" style="4" customWidth="1"/>
    <col min="12035" max="12036" width="15" style="4" customWidth="1"/>
    <col min="12037" max="12288" width="9.140625" style="4"/>
    <col min="12289" max="12289" width="35.85546875" style="4" bestFit="1" customWidth="1"/>
    <col min="12290" max="12290" width="11" style="4" customWidth="1"/>
    <col min="12291" max="12292" width="15" style="4" customWidth="1"/>
    <col min="12293" max="12544" width="9.140625" style="4"/>
    <col min="12545" max="12545" width="35.85546875" style="4" bestFit="1" customWidth="1"/>
    <col min="12546" max="12546" width="11" style="4" customWidth="1"/>
    <col min="12547" max="12548" width="15" style="4" customWidth="1"/>
    <col min="12549" max="12800" width="9.140625" style="4"/>
    <col min="12801" max="12801" width="35.85546875" style="4" bestFit="1" customWidth="1"/>
    <col min="12802" max="12802" width="11" style="4" customWidth="1"/>
    <col min="12803" max="12804" width="15" style="4" customWidth="1"/>
    <col min="12805" max="13056" width="9.140625" style="4"/>
    <col min="13057" max="13057" width="35.85546875" style="4" bestFit="1" customWidth="1"/>
    <col min="13058" max="13058" width="11" style="4" customWidth="1"/>
    <col min="13059" max="13060" width="15" style="4" customWidth="1"/>
    <col min="13061" max="13312" width="9.140625" style="4"/>
    <col min="13313" max="13313" width="35.85546875" style="4" bestFit="1" customWidth="1"/>
    <col min="13314" max="13314" width="11" style="4" customWidth="1"/>
    <col min="13315" max="13316" width="15" style="4" customWidth="1"/>
    <col min="13317" max="13568" width="9.140625" style="4"/>
    <col min="13569" max="13569" width="35.85546875" style="4" bestFit="1" customWidth="1"/>
    <col min="13570" max="13570" width="11" style="4" customWidth="1"/>
    <col min="13571" max="13572" width="15" style="4" customWidth="1"/>
    <col min="13573" max="13824" width="9.140625" style="4"/>
    <col min="13825" max="13825" width="35.85546875" style="4" bestFit="1" customWidth="1"/>
    <col min="13826" max="13826" width="11" style="4" customWidth="1"/>
    <col min="13827" max="13828" width="15" style="4" customWidth="1"/>
    <col min="13829" max="14080" width="9.140625" style="4"/>
    <col min="14081" max="14081" width="35.85546875" style="4" bestFit="1" customWidth="1"/>
    <col min="14082" max="14082" width="11" style="4" customWidth="1"/>
    <col min="14083" max="14084" width="15" style="4" customWidth="1"/>
    <col min="14085" max="14336" width="9.140625" style="4"/>
    <col min="14337" max="14337" width="35.85546875" style="4" bestFit="1" customWidth="1"/>
    <col min="14338" max="14338" width="11" style="4" customWidth="1"/>
    <col min="14339" max="14340" width="15" style="4" customWidth="1"/>
    <col min="14341" max="14592" width="9.140625" style="4"/>
    <col min="14593" max="14593" width="35.85546875" style="4" bestFit="1" customWidth="1"/>
    <col min="14594" max="14594" width="11" style="4" customWidth="1"/>
    <col min="14595" max="14596" width="15" style="4" customWidth="1"/>
    <col min="14597" max="14848" width="9.140625" style="4"/>
    <col min="14849" max="14849" width="35.85546875" style="4" bestFit="1" customWidth="1"/>
    <col min="14850" max="14850" width="11" style="4" customWidth="1"/>
    <col min="14851" max="14852" width="15" style="4" customWidth="1"/>
    <col min="14853" max="15104" width="9.140625" style="4"/>
    <col min="15105" max="15105" width="35.85546875" style="4" bestFit="1" customWidth="1"/>
    <col min="15106" max="15106" width="11" style="4" customWidth="1"/>
    <col min="15107" max="15108" width="15" style="4" customWidth="1"/>
    <col min="15109" max="15360" width="9.140625" style="4"/>
    <col min="15361" max="15361" width="35.85546875" style="4" bestFit="1" customWidth="1"/>
    <col min="15362" max="15362" width="11" style="4" customWidth="1"/>
    <col min="15363" max="15364" width="15" style="4" customWidth="1"/>
    <col min="15365" max="15616" width="9.140625" style="4"/>
    <col min="15617" max="15617" width="35.85546875" style="4" bestFit="1" customWidth="1"/>
    <col min="15618" max="15618" width="11" style="4" customWidth="1"/>
    <col min="15619" max="15620" width="15" style="4" customWidth="1"/>
    <col min="15621" max="15872" width="9.140625" style="4"/>
    <col min="15873" max="15873" width="35.85546875" style="4" bestFit="1" customWidth="1"/>
    <col min="15874" max="15874" width="11" style="4" customWidth="1"/>
    <col min="15875" max="15876" width="15" style="4" customWidth="1"/>
    <col min="15877" max="16128" width="9.140625" style="4"/>
    <col min="16129" max="16129" width="35.85546875" style="4" bestFit="1" customWidth="1"/>
    <col min="16130" max="16130" width="11" style="4" customWidth="1"/>
    <col min="16131" max="16132" width="15" style="4" customWidth="1"/>
    <col min="16133" max="16384" width="9.140625" style="4"/>
  </cols>
  <sheetData>
    <row r="1" spans="1:11" s="10" customFormat="1" ht="25.7" customHeight="1">
      <c r="A1" s="81" t="str">
        <f>+Assets!A1</f>
        <v>Ford Otomotiv Sanayi A.Ş. Statement of financial position as at 31 March 2019 and 31 December 2018</v>
      </c>
      <c r="B1" s="82"/>
      <c r="C1" s="82"/>
      <c r="D1" s="82"/>
    </row>
    <row r="2" spans="1:11" s="10" customFormat="1" ht="35.25" customHeight="1">
      <c r="A2" s="83"/>
      <c r="B2" s="83"/>
      <c r="C2" s="84" t="str">
        <f>+Assets!C2</f>
        <v>Current period 
Unaudited</v>
      </c>
      <c r="D2" s="84" t="str">
        <f>+Assets!D2</f>
        <v>Previous period 
Audited</v>
      </c>
    </row>
    <row r="3" spans="1:11" s="8" customFormat="1" ht="14.25" customHeight="1">
      <c r="A3" s="85" t="s">
        <v>47</v>
      </c>
      <c r="B3" s="86" t="s">
        <v>26</v>
      </c>
      <c r="C3" s="87" t="str">
        <f>+Assets!C3</f>
        <v>31 March 2019</v>
      </c>
      <c r="D3" s="87" t="str">
        <f>+Assets!D3</f>
        <v>31 December 2018</v>
      </c>
    </row>
    <row r="4" spans="1:11" ht="24.75" customHeight="1">
      <c r="A4" s="88" t="s">
        <v>11</v>
      </c>
      <c r="B4" s="95"/>
      <c r="C4" s="96"/>
      <c r="D4" s="95"/>
    </row>
    <row r="5" spans="1:11" s="10" customFormat="1" ht="20.25" customHeight="1">
      <c r="A5" s="92" t="s">
        <v>12</v>
      </c>
      <c r="B5" s="93"/>
      <c r="C5" s="93">
        <f>SUM(C8:C23)</f>
        <v>9267844</v>
      </c>
      <c r="D5" s="93">
        <f>SUM(D8:D23)</f>
        <v>7219612</v>
      </c>
      <c r="I5" s="33"/>
      <c r="K5" s="33"/>
    </row>
    <row r="6" spans="1:11" ht="6" customHeight="1">
      <c r="A6" s="104"/>
      <c r="B6" s="105"/>
      <c r="C6" s="106"/>
      <c r="D6" s="107"/>
      <c r="F6" s="23"/>
      <c r="G6" s="23"/>
      <c r="H6" s="23"/>
      <c r="I6" s="33"/>
      <c r="J6" s="10"/>
      <c r="K6" s="33"/>
    </row>
    <row r="7" spans="1:11" ht="12.95" customHeight="1">
      <c r="A7" s="108" t="s">
        <v>39</v>
      </c>
      <c r="B7" s="95"/>
      <c r="C7" s="109"/>
      <c r="D7" s="97"/>
      <c r="F7" s="23"/>
      <c r="G7" s="23"/>
      <c r="H7" s="23"/>
      <c r="I7" s="33"/>
      <c r="J7" s="10"/>
      <c r="K7" s="33"/>
    </row>
    <row r="8" spans="1:11" ht="12.95" customHeight="1">
      <c r="A8" s="110" t="s">
        <v>52</v>
      </c>
      <c r="B8" s="95">
        <f>+[1]Kaynaklar!B8</f>
        <v>6</v>
      </c>
      <c r="C8" s="97">
        <f>+[1]Kaynaklar!C8</f>
        <v>2689729</v>
      </c>
      <c r="D8" s="97">
        <f>+[1]Kaynaklar!$D$8</f>
        <v>2030806</v>
      </c>
      <c r="F8" s="23"/>
      <c r="G8" s="23"/>
      <c r="H8" s="23"/>
      <c r="I8" s="33"/>
      <c r="J8" s="10"/>
      <c r="K8" s="33"/>
    </row>
    <row r="9" spans="1:11" s="12" customFormat="1" ht="13.9" customHeight="1">
      <c r="A9" s="111" t="s">
        <v>53</v>
      </c>
      <c r="B9" s="95"/>
      <c r="C9" s="97"/>
      <c r="D9" s="97"/>
      <c r="F9" s="23"/>
      <c r="G9" s="23"/>
      <c r="H9" s="23"/>
      <c r="I9" s="33"/>
      <c r="J9" s="10"/>
      <c r="K9" s="33"/>
    </row>
    <row r="10" spans="1:11" ht="12.95" customHeight="1">
      <c r="A10" s="110" t="s">
        <v>52</v>
      </c>
      <c r="B10" s="95">
        <f>+[1]Kaynaklar!B10</f>
        <v>6</v>
      </c>
      <c r="C10" s="97">
        <f>+[1]Kaynaklar!C10</f>
        <v>825817</v>
      </c>
      <c r="D10" s="97">
        <f>+[1]Kaynaklar!$D$10</f>
        <v>773457</v>
      </c>
      <c r="F10" s="23"/>
      <c r="G10" s="23"/>
      <c r="H10" s="23"/>
      <c r="I10" s="33"/>
      <c r="J10" s="10"/>
      <c r="K10" s="33"/>
    </row>
    <row r="11" spans="1:11" ht="12.95" customHeight="1">
      <c r="A11" s="110" t="s">
        <v>176</v>
      </c>
      <c r="B11" s="95">
        <f>+[1]Kaynaklar!B11</f>
        <v>6</v>
      </c>
      <c r="C11" s="97">
        <f>+'[2]FORMSRK WORD'!$C$46</f>
        <v>35100</v>
      </c>
      <c r="D11" s="97" t="str">
        <f>+[1]Kaynaklar!$D$11</f>
        <v>-</v>
      </c>
      <c r="F11" s="23"/>
      <c r="G11" s="23"/>
      <c r="H11" s="23"/>
      <c r="I11" s="33"/>
      <c r="J11" s="10"/>
      <c r="K11" s="33"/>
    </row>
    <row r="12" spans="1:11" ht="12.95" customHeight="1">
      <c r="A12" s="108" t="s">
        <v>13</v>
      </c>
      <c r="B12" s="95"/>
      <c r="C12" s="97"/>
      <c r="D12" s="97"/>
      <c r="F12" s="23"/>
      <c r="G12" s="23"/>
      <c r="H12" s="23"/>
      <c r="I12" s="33"/>
      <c r="J12" s="10"/>
      <c r="K12" s="33"/>
    </row>
    <row r="13" spans="1:11" ht="12.95" customHeight="1">
      <c r="A13" s="108" t="s">
        <v>54</v>
      </c>
      <c r="B13" s="95">
        <f>+[1]Kaynaklar!B13</f>
        <v>26</v>
      </c>
      <c r="C13" s="97">
        <f>+[1]Kaynaklar!C13</f>
        <v>980206</v>
      </c>
      <c r="D13" s="97">
        <f>+[1]Kaynaklar!$D$13</f>
        <v>703567</v>
      </c>
      <c r="F13" s="23"/>
      <c r="G13" s="23"/>
      <c r="H13" s="23"/>
      <c r="I13" s="33"/>
      <c r="J13" s="10"/>
      <c r="K13" s="33"/>
    </row>
    <row r="14" spans="1:11" ht="12.95" customHeight="1">
      <c r="A14" s="108" t="s">
        <v>55</v>
      </c>
      <c r="B14" s="95">
        <f>+[1]Kaynaklar!B14</f>
        <v>7</v>
      </c>
      <c r="C14" s="97">
        <f>+[1]Kaynaklar!C14</f>
        <v>3501315</v>
      </c>
      <c r="D14" s="97">
        <f>+[1]Kaynaklar!$D$14</f>
        <v>3319120</v>
      </c>
      <c r="F14" s="23"/>
      <c r="G14" s="23"/>
      <c r="H14" s="23"/>
      <c r="I14" s="33"/>
      <c r="J14" s="10"/>
      <c r="K14" s="33"/>
    </row>
    <row r="15" spans="1:11" ht="12.95" customHeight="1">
      <c r="A15" s="108" t="s">
        <v>14</v>
      </c>
      <c r="B15" s="95"/>
      <c r="C15" s="97"/>
      <c r="D15" s="97"/>
      <c r="F15" s="23"/>
      <c r="G15" s="23"/>
      <c r="H15" s="23"/>
      <c r="I15" s="33"/>
      <c r="J15" s="10"/>
      <c r="K15" s="33"/>
    </row>
    <row r="16" spans="1:11" ht="12.95" customHeight="1">
      <c r="A16" s="108" t="s">
        <v>54</v>
      </c>
      <c r="B16" s="95">
        <f>+[1]Kaynaklar!B16</f>
        <v>26</v>
      </c>
      <c r="C16" s="97">
        <f>+[1]Kaynaklar!C16</f>
        <v>856608</v>
      </c>
      <c r="D16" s="97">
        <f>+[1]Kaynaklar!$D$16</f>
        <v>31321</v>
      </c>
      <c r="F16" s="23"/>
      <c r="G16" s="23"/>
      <c r="H16" s="23"/>
      <c r="I16" s="33"/>
      <c r="J16" s="10"/>
      <c r="K16" s="33"/>
    </row>
    <row r="17" spans="1:11" ht="12.95" customHeight="1">
      <c r="A17" s="108" t="s">
        <v>55</v>
      </c>
      <c r="B17" s="95">
        <f>+[1]Kaynaklar!B17</f>
        <v>8</v>
      </c>
      <c r="C17" s="97">
        <f>+[1]Kaynaklar!C17</f>
        <v>63697</v>
      </c>
      <c r="D17" s="97">
        <f>+[1]Kaynaklar!$D$17</f>
        <v>34661</v>
      </c>
      <c r="F17" s="23"/>
      <c r="G17" s="23"/>
      <c r="H17" s="23"/>
      <c r="I17" s="33"/>
      <c r="J17" s="10"/>
      <c r="K17" s="33"/>
    </row>
    <row r="18" spans="1:11" ht="12.95" customHeight="1">
      <c r="A18" s="112" t="s">
        <v>56</v>
      </c>
      <c r="B18" s="95">
        <f>+[1]Kaynaklar!B18</f>
        <v>30</v>
      </c>
      <c r="C18" s="97">
        <f>+[1]Kaynaklar!C18</f>
        <v>12293</v>
      </c>
      <c r="D18" s="97">
        <f>+[1]Kaynaklar!$D$18</f>
        <v>13219</v>
      </c>
      <c r="F18" s="23"/>
      <c r="G18" s="23"/>
      <c r="H18" s="23"/>
      <c r="I18" s="33"/>
      <c r="J18" s="10"/>
      <c r="K18" s="33"/>
    </row>
    <row r="19" spans="1:11" ht="12.95" customHeight="1">
      <c r="A19" s="112" t="s">
        <v>57</v>
      </c>
      <c r="B19" s="95"/>
      <c r="C19" s="97"/>
      <c r="D19" s="97"/>
      <c r="F19" s="23"/>
      <c r="G19" s="23"/>
      <c r="H19" s="23"/>
      <c r="I19" s="33"/>
      <c r="J19" s="10"/>
      <c r="K19" s="33"/>
    </row>
    <row r="20" spans="1:11" ht="12.95" customHeight="1">
      <c r="A20" s="110" t="s">
        <v>58</v>
      </c>
      <c r="B20" s="95">
        <f>+[1]Kaynaklar!B20</f>
        <v>13</v>
      </c>
      <c r="C20" s="97">
        <f>+[1]Kaynaklar!C20</f>
        <v>178009</v>
      </c>
      <c r="D20" s="97">
        <f>+[1]Kaynaklar!$D$20</f>
        <v>155227</v>
      </c>
      <c r="F20" s="23"/>
      <c r="G20" s="23"/>
      <c r="H20" s="23"/>
      <c r="I20" s="33"/>
      <c r="J20" s="10"/>
      <c r="K20" s="33"/>
    </row>
    <row r="21" spans="1:11" ht="12.95" customHeight="1">
      <c r="A21" s="108" t="s">
        <v>59</v>
      </c>
      <c r="B21" s="95">
        <f>+[1]Kaynaklar!B21</f>
        <v>15</v>
      </c>
      <c r="C21" s="97">
        <f>+[1]Kaynaklar!C21</f>
        <v>124972</v>
      </c>
      <c r="D21" s="97">
        <f>+[1]Kaynaklar!$D$21</f>
        <v>149611</v>
      </c>
      <c r="E21" s="6"/>
      <c r="F21" s="23"/>
      <c r="G21" s="23"/>
      <c r="H21" s="23"/>
      <c r="I21" s="33"/>
      <c r="J21" s="10"/>
      <c r="K21" s="33"/>
    </row>
    <row r="22" spans="1:11" ht="12.95" customHeight="1">
      <c r="A22" s="108" t="s">
        <v>48</v>
      </c>
      <c r="B22" s="95">
        <f>+[1]Kaynaklar!B22</f>
        <v>24</v>
      </c>
      <c r="C22" s="97" t="str">
        <f>+[1]Kaynaklar!C22</f>
        <v>-</v>
      </c>
      <c r="D22" s="97">
        <f>+[1]Kaynaklar!$D$22</f>
        <v>8530</v>
      </c>
      <c r="E22" s="6"/>
      <c r="F22" s="23"/>
      <c r="G22" s="23"/>
      <c r="H22" s="23"/>
      <c r="I22" s="33"/>
      <c r="J22" s="10"/>
      <c r="K22" s="33"/>
    </row>
    <row r="23" spans="1:11" ht="12.95" customHeight="1">
      <c r="A23" s="108" t="s">
        <v>122</v>
      </c>
      <c r="B23" s="95">
        <f>+[1]Kaynaklar!B23</f>
        <v>28</v>
      </c>
      <c r="C23" s="97">
        <f>+[1]Kaynaklar!C23</f>
        <v>98</v>
      </c>
      <c r="D23" s="97">
        <f>+[1]Kaynaklar!$D$23</f>
        <v>93</v>
      </c>
      <c r="E23" s="6"/>
      <c r="F23" s="23"/>
      <c r="G23" s="23"/>
      <c r="H23" s="23"/>
      <c r="I23" s="33"/>
      <c r="J23" s="10"/>
      <c r="K23" s="33"/>
    </row>
    <row r="24" spans="1:11">
      <c r="A24" s="108"/>
      <c r="B24" s="105"/>
      <c r="C24" s="106"/>
      <c r="D24" s="107"/>
      <c r="E24" s="6"/>
      <c r="F24" s="23"/>
      <c r="G24" s="23"/>
      <c r="H24" s="23"/>
      <c r="I24" s="33"/>
      <c r="J24" s="10"/>
      <c r="K24" s="33"/>
    </row>
    <row r="25" spans="1:11" s="10" customFormat="1" ht="20.25" customHeight="1">
      <c r="A25" s="92" t="s">
        <v>15</v>
      </c>
      <c r="B25" s="93"/>
      <c r="C25" s="93">
        <f>SUM(C28:C35)</f>
        <v>2195571</v>
      </c>
      <c r="D25" s="93">
        <f>SUM(D28:D35)</f>
        <v>2071589</v>
      </c>
      <c r="I25" s="33"/>
      <c r="K25" s="33"/>
    </row>
    <row r="26" spans="1:11" ht="6" customHeight="1">
      <c r="A26" s="104"/>
      <c r="B26" s="105"/>
      <c r="C26" s="106"/>
      <c r="D26" s="107"/>
      <c r="E26" s="6"/>
      <c r="F26" s="23"/>
      <c r="G26" s="23"/>
      <c r="H26" s="23"/>
      <c r="I26" s="33"/>
      <c r="J26" s="10"/>
      <c r="K26" s="33"/>
    </row>
    <row r="27" spans="1:11" ht="12.95" customHeight="1">
      <c r="A27" s="108" t="s">
        <v>40</v>
      </c>
      <c r="B27" s="113"/>
      <c r="C27" s="99"/>
      <c r="D27" s="100"/>
      <c r="E27" s="6"/>
      <c r="F27" s="23"/>
      <c r="G27" s="23"/>
      <c r="H27" s="23"/>
      <c r="I27" s="33"/>
      <c r="J27" s="10"/>
      <c r="K27" s="33"/>
    </row>
    <row r="28" spans="1:11" ht="12.95" customHeight="1">
      <c r="A28" s="110" t="s">
        <v>52</v>
      </c>
      <c r="B28" s="95">
        <f>+[1]Kaynaklar!B28</f>
        <v>6</v>
      </c>
      <c r="C28" s="97">
        <f>+[1]Kaynaklar!C28</f>
        <v>1718911</v>
      </c>
      <c r="D28" s="97">
        <f>+[1]Kaynaklar!OLE_LINK41</f>
        <v>1678554</v>
      </c>
      <c r="E28" s="6"/>
      <c r="F28" s="23"/>
      <c r="G28" s="23"/>
      <c r="H28" s="23"/>
      <c r="I28" s="33"/>
      <c r="J28" s="10"/>
      <c r="K28" s="33"/>
    </row>
    <row r="29" spans="1:11" ht="12.95" customHeight="1">
      <c r="A29" s="110" t="s">
        <v>176</v>
      </c>
      <c r="B29" s="95">
        <f>+[1]Kaynaklar!B29</f>
        <v>6</v>
      </c>
      <c r="C29" s="97">
        <f>+[1]Kaynaklar!$C$29</f>
        <v>71358</v>
      </c>
      <c r="D29" s="97" t="str">
        <f>+[1]Kaynaklar!$D$29</f>
        <v>-</v>
      </c>
      <c r="E29" s="6"/>
      <c r="F29" s="23"/>
      <c r="G29" s="23"/>
      <c r="H29" s="23"/>
      <c r="I29" s="33"/>
      <c r="J29" s="10"/>
      <c r="K29" s="33"/>
    </row>
    <row r="30" spans="1:11" ht="12.95" customHeight="1">
      <c r="A30" s="110" t="s">
        <v>60</v>
      </c>
      <c r="B30" s="95"/>
      <c r="C30" s="97"/>
      <c r="D30" s="97"/>
      <c r="E30" s="6"/>
      <c r="F30" s="23"/>
      <c r="G30" s="23"/>
      <c r="H30" s="23"/>
      <c r="I30" s="33"/>
      <c r="J30" s="10"/>
      <c r="K30" s="33"/>
    </row>
    <row r="31" spans="1:11" ht="12.95" customHeight="1">
      <c r="A31" s="110" t="s">
        <v>61</v>
      </c>
      <c r="B31" s="95">
        <f>+[1]Kaynaklar!B31</f>
        <v>15</v>
      </c>
      <c r="C31" s="97">
        <f>+[1]Kaynaklar!C31</f>
        <v>211171</v>
      </c>
      <c r="D31" s="97">
        <f>+[1]Kaynaklar!$D$31</f>
        <v>196368</v>
      </c>
      <c r="E31" s="6"/>
      <c r="F31" s="23"/>
      <c r="G31" s="23"/>
      <c r="H31" s="23"/>
      <c r="I31" s="33"/>
      <c r="J31" s="10"/>
      <c r="K31" s="33"/>
    </row>
    <row r="32" spans="1:11" ht="12.95" customHeight="1">
      <c r="A32" s="110" t="s">
        <v>58</v>
      </c>
      <c r="B32" s="95">
        <f>+[1]Kaynaklar!B32</f>
        <v>13</v>
      </c>
      <c r="C32" s="97">
        <f>+[1]Kaynaklar!C32</f>
        <v>133078</v>
      </c>
      <c r="D32" s="97">
        <f>+[1]Kaynaklar!$D$32</f>
        <v>136680</v>
      </c>
      <c r="E32" s="6"/>
      <c r="F32" s="23"/>
      <c r="G32" s="23"/>
      <c r="H32" s="23"/>
      <c r="I32" s="33"/>
      <c r="J32" s="10"/>
      <c r="K32" s="33"/>
    </row>
    <row r="33" spans="1:11" ht="12.95" customHeight="1">
      <c r="A33" s="110" t="s">
        <v>56</v>
      </c>
      <c r="B33" s="95">
        <f>+[1]Kaynaklar!B33</f>
        <v>30</v>
      </c>
      <c r="C33" s="97">
        <f>+[1]Kaynaklar!C33</f>
        <v>7841</v>
      </c>
      <c r="D33" s="97">
        <f>+[1]Kaynaklar!$D$33</f>
        <v>7479</v>
      </c>
      <c r="E33" s="6"/>
      <c r="F33" s="23"/>
      <c r="G33" s="23"/>
      <c r="H33" s="23"/>
      <c r="I33" s="33"/>
      <c r="J33" s="10"/>
      <c r="K33" s="33"/>
    </row>
    <row r="34" spans="1:11" ht="12.95" customHeight="1">
      <c r="A34" s="110" t="s">
        <v>46</v>
      </c>
      <c r="B34" s="95">
        <f>+[1]Kaynaklar!B34</f>
        <v>31</v>
      </c>
      <c r="C34" s="97">
        <f>+[1]Kaynaklar!C34</f>
        <v>53212</v>
      </c>
      <c r="D34" s="97">
        <f>+[1]Kaynaklar!$D$34</f>
        <v>52508</v>
      </c>
      <c r="E34" s="6"/>
      <c r="F34" s="23"/>
      <c r="G34" s="23"/>
      <c r="H34" s="23"/>
      <c r="I34" s="33"/>
      <c r="J34" s="10"/>
      <c r="K34" s="33"/>
    </row>
    <row r="35" spans="1:11" ht="12.95" hidden="1" customHeight="1">
      <c r="A35" s="110" t="s">
        <v>122</v>
      </c>
      <c r="B35" s="95">
        <f>+[1]Kaynaklar!B35</f>
        <v>28</v>
      </c>
      <c r="C35" s="97" t="s">
        <v>128</v>
      </c>
      <c r="D35" s="97" t="str">
        <f>+[1]Kaynaklar!$D$35</f>
        <v>-</v>
      </c>
      <c r="E35" s="6"/>
      <c r="F35" s="23"/>
      <c r="G35" s="23"/>
      <c r="H35" s="23"/>
      <c r="I35" s="33"/>
      <c r="J35" s="10"/>
      <c r="K35" s="33"/>
    </row>
    <row r="36" spans="1:11" ht="13.5" customHeight="1">
      <c r="A36" s="104"/>
      <c r="B36" s="105"/>
      <c r="C36" s="106"/>
      <c r="D36" s="107"/>
      <c r="E36" s="6"/>
      <c r="F36" s="23"/>
      <c r="G36" s="23"/>
      <c r="H36" s="23"/>
      <c r="I36" s="33"/>
      <c r="J36" s="10"/>
      <c r="K36" s="33"/>
    </row>
    <row r="37" spans="1:11" s="10" customFormat="1" ht="20.25" customHeight="1">
      <c r="A37" s="92" t="s">
        <v>16</v>
      </c>
      <c r="B37" s="93">
        <f>+[1]Kaynaklar!B37</f>
        <v>17</v>
      </c>
      <c r="C37" s="93">
        <f>SUM(C39:C49)</f>
        <v>3491234</v>
      </c>
      <c r="D37" s="93">
        <f>SUM(D39:D49)</f>
        <v>3893239</v>
      </c>
      <c r="I37" s="33"/>
      <c r="K37" s="33"/>
    </row>
    <row r="38" spans="1:11" ht="6.6" customHeight="1">
      <c r="A38" s="114"/>
      <c r="B38" s="115"/>
      <c r="C38" s="99"/>
      <c r="D38" s="100"/>
      <c r="E38" s="6"/>
      <c r="F38" s="23"/>
      <c r="G38" s="23"/>
      <c r="H38" s="23"/>
      <c r="I38" s="33"/>
      <c r="J38" s="10"/>
      <c r="K38" s="33"/>
    </row>
    <row r="39" spans="1:11" ht="12.95" customHeight="1">
      <c r="A39" s="108" t="s">
        <v>62</v>
      </c>
      <c r="B39" s="95"/>
      <c r="C39" s="97">
        <f>+[1]Kaynaklar!C39</f>
        <v>350910</v>
      </c>
      <c r="D39" s="97">
        <f>+[1]Kaynaklar!$D$39</f>
        <v>350910</v>
      </c>
      <c r="F39" s="23"/>
      <c r="G39" s="23"/>
      <c r="H39" s="23"/>
      <c r="I39" s="33"/>
      <c r="J39" s="10"/>
      <c r="K39" s="33"/>
    </row>
    <row r="40" spans="1:11" ht="12.95" customHeight="1">
      <c r="A40" s="108" t="s">
        <v>31</v>
      </c>
      <c r="B40" s="95"/>
      <c r="C40" s="97">
        <f>+[1]Kaynaklar!C40</f>
        <v>27920</v>
      </c>
      <c r="D40" s="97">
        <f>+[1]Kaynaklar!$D$40</f>
        <v>27920</v>
      </c>
      <c r="F40" s="23"/>
      <c r="G40" s="23"/>
      <c r="H40" s="23"/>
      <c r="I40" s="33"/>
      <c r="J40" s="10"/>
      <c r="K40" s="33"/>
    </row>
    <row r="41" spans="1:11" ht="12.95" customHeight="1">
      <c r="A41" s="108" t="s">
        <v>63</v>
      </c>
      <c r="B41" s="95"/>
      <c r="C41" s="97">
        <f>+[1]Kaynaklar!C41</f>
        <v>8</v>
      </c>
      <c r="D41" s="97">
        <f>+[1]Kaynaklar!$D$41</f>
        <v>8</v>
      </c>
      <c r="F41" s="23"/>
      <c r="G41" s="23"/>
      <c r="H41" s="23"/>
      <c r="I41" s="33"/>
      <c r="J41" s="10"/>
      <c r="K41" s="33"/>
    </row>
    <row r="42" spans="1:11" ht="26.1" customHeight="1">
      <c r="A42" s="108" t="s">
        <v>64</v>
      </c>
      <c r="B42" s="95"/>
      <c r="C42" s="23"/>
      <c r="D42" s="23"/>
      <c r="F42" s="23"/>
      <c r="G42" s="23"/>
      <c r="H42" s="23"/>
      <c r="I42" s="33"/>
      <c r="J42" s="10"/>
      <c r="K42" s="33"/>
    </row>
    <row r="43" spans="1:11" ht="24">
      <c r="A43" s="116" t="s">
        <v>119</v>
      </c>
      <c r="B43" s="95"/>
      <c r="C43" s="117">
        <f>+[1]Kaynaklar!C43</f>
        <v>11799</v>
      </c>
      <c r="D43" s="117">
        <f>+[1]Kaynaklar!$D$43</f>
        <v>-279</v>
      </c>
      <c r="F43" s="23"/>
      <c r="G43" s="23"/>
      <c r="H43" s="23"/>
      <c r="I43" s="33"/>
      <c r="J43" s="10"/>
      <c r="K43" s="33"/>
    </row>
    <row r="44" spans="1:11" ht="33" customHeight="1">
      <c r="A44" s="108" t="s">
        <v>124</v>
      </c>
      <c r="B44" s="95"/>
      <c r="C44" s="33">
        <f>+[1]Kaynaklar!C44</f>
        <v>13083</v>
      </c>
      <c r="D44" s="33">
        <f>+[1]Kaynaklar!$D$44</f>
        <v>10859</v>
      </c>
      <c r="F44" s="23"/>
      <c r="G44" s="23"/>
      <c r="H44" s="23"/>
      <c r="I44" s="33"/>
      <c r="J44" s="10"/>
      <c r="K44" s="33"/>
    </row>
    <row r="45" spans="1:11" ht="26.1" customHeight="1">
      <c r="A45" s="108" t="s">
        <v>152</v>
      </c>
      <c r="B45" s="95"/>
      <c r="C45" s="97"/>
      <c r="D45" s="97"/>
      <c r="F45" s="23"/>
      <c r="G45" s="23"/>
      <c r="H45" s="23"/>
      <c r="I45" s="33"/>
      <c r="J45" s="10"/>
      <c r="K45" s="33"/>
    </row>
    <row r="46" spans="1:11" ht="12.95" customHeight="1">
      <c r="A46" s="110" t="s">
        <v>120</v>
      </c>
      <c r="B46" s="95"/>
      <c r="C46" s="117">
        <f>+[1]Kaynaklar!C46</f>
        <v>-835843</v>
      </c>
      <c r="D46" s="117">
        <f>+[1]Kaynaklar!$D$46</f>
        <v>-794287</v>
      </c>
      <c r="F46" s="23"/>
      <c r="G46" s="23"/>
      <c r="H46" s="23"/>
      <c r="I46" s="33"/>
      <c r="J46" s="10"/>
      <c r="K46" s="33"/>
    </row>
    <row r="47" spans="1:11" ht="12.95" customHeight="1">
      <c r="A47" s="108" t="s">
        <v>65</v>
      </c>
      <c r="B47" s="95"/>
      <c r="C47" s="33">
        <f>+[1]Kaynaklar!C47</f>
        <v>454116</v>
      </c>
      <c r="D47" s="33">
        <f>+[1]Kaynaklar!$D$47</f>
        <v>370599</v>
      </c>
      <c r="F47" s="23"/>
      <c r="G47" s="23"/>
      <c r="H47" s="23"/>
      <c r="I47" s="33"/>
      <c r="J47" s="10"/>
      <c r="K47" s="33"/>
    </row>
    <row r="48" spans="1:11" ht="12.95" customHeight="1">
      <c r="A48" s="108" t="s">
        <v>66</v>
      </c>
      <c r="B48" s="95"/>
      <c r="C48" s="97">
        <f>+[1]Kaynaklar!C48</f>
        <v>2991281</v>
      </c>
      <c r="D48" s="97">
        <f>+[1]Kaynaklar!$D$48</f>
        <v>2244313</v>
      </c>
      <c r="F48" s="23"/>
      <c r="G48" s="23"/>
      <c r="H48" s="23"/>
      <c r="I48" s="33"/>
      <c r="J48" s="10"/>
      <c r="K48" s="33"/>
    </row>
    <row r="49" spans="1:11" ht="12.95" customHeight="1">
      <c r="A49" s="108" t="s">
        <v>67</v>
      </c>
      <c r="B49" s="95"/>
      <c r="C49" s="97">
        <f>+[1]Kaynaklar!C49</f>
        <v>477960</v>
      </c>
      <c r="D49" s="97">
        <f>+[1]Kaynaklar!$D$49</f>
        <v>1683196</v>
      </c>
      <c r="F49" s="23"/>
      <c r="G49" s="23"/>
      <c r="H49" s="23"/>
      <c r="I49" s="33"/>
      <c r="J49" s="10"/>
      <c r="K49" s="33"/>
    </row>
    <row r="50" spans="1:11" ht="4.1500000000000004" customHeight="1">
      <c r="A50" s="118"/>
      <c r="B50" s="95"/>
      <c r="C50" s="109"/>
      <c r="D50" s="97"/>
      <c r="F50" s="23"/>
      <c r="G50" s="23"/>
      <c r="H50" s="23"/>
      <c r="I50" s="33"/>
      <c r="J50" s="10"/>
      <c r="K50" s="33"/>
    </row>
    <row r="51" spans="1:11" ht="21.75" customHeight="1" thickBot="1">
      <c r="A51" s="119" t="s">
        <v>32</v>
      </c>
      <c r="B51" s="120"/>
      <c r="C51" s="121">
        <f>+C5+C25+C37</f>
        <v>14954649</v>
      </c>
      <c r="D51" s="121">
        <f>+D5+D25+D37</f>
        <v>13184440</v>
      </c>
      <c r="F51" s="23"/>
      <c r="G51" s="23"/>
      <c r="H51" s="23"/>
      <c r="I51" s="33"/>
      <c r="J51" s="10"/>
      <c r="K51" s="33"/>
    </row>
    <row r="52" spans="1:11" ht="12.75" thickTop="1">
      <c r="A52" s="8"/>
      <c r="B52" s="8"/>
      <c r="C52" s="9"/>
      <c r="D52" s="9"/>
    </row>
    <row r="53" spans="1:11">
      <c r="A53" s="8"/>
      <c r="B53" s="8"/>
      <c r="C53" s="9"/>
      <c r="D53" s="9"/>
    </row>
  </sheetData>
  <pageMargins left="1.1023622047244095" right="0.70866141732283472" top="0.74803149606299213" bottom="0.74803149606299213" header="0.31496062992125984" footer="0.31496062992125984"/>
  <pageSetup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37"/>
  <sheetViews>
    <sheetView showGridLines="0" view="pageBreakPreview" zoomScale="85" zoomScaleNormal="100" zoomScaleSheetLayoutView="85" workbookViewId="0">
      <selection activeCell="D19" sqref="D19"/>
    </sheetView>
  </sheetViews>
  <sheetFormatPr defaultColWidth="8.85546875" defaultRowHeight="12"/>
  <cols>
    <col min="1" max="1" width="51.42578125" style="4" customWidth="1"/>
    <col min="2" max="2" width="8.28515625" style="4" customWidth="1"/>
    <col min="3" max="4" width="21.7109375" style="7" customWidth="1"/>
    <col min="5" max="5" width="22" style="24" hidden="1" customWidth="1"/>
    <col min="6" max="6" width="22" style="7" hidden="1" customWidth="1"/>
    <col min="7" max="8" width="8.85546875" style="4"/>
    <col min="9" max="9" width="36.42578125" style="4" bestFit="1" customWidth="1"/>
    <col min="10" max="10" width="5.85546875" style="4" bestFit="1" customWidth="1"/>
    <col min="11" max="11" width="11.28515625" style="4" bestFit="1" customWidth="1"/>
    <col min="12" max="14" width="10.7109375" style="4" bestFit="1" customWidth="1"/>
    <col min="15" max="253" width="8.85546875" style="4"/>
    <col min="254" max="254" width="32" style="4" customWidth="1"/>
    <col min="255" max="259" width="15" style="4" customWidth="1"/>
    <col min="260" max="509" width="8.85546875" style="4"/>
    <col min="510" max="510" width="32" style="4" customWidth="1"/>
    <col min="511" max="515" width="15" style="4" customWidth="1"/>
    <col min="516" max="765" width="8.85546875" style="4"/>
    <col min="766" max="766" width="32" style="4" customWidth="1"/>
    <col min="767" max="771" width="15" style="4" customWidth="1"/>
    <col min="772" max="1021" width="8.85546875" style="4"/>
    <col min="1022" max="1022" width="32" style="4" customWidth="1"/>
    <col min="1023" max="1027" width="15" style="4" customWidth="1"/>
    <col min="1028" max="1277" width="8.85546875" style="4"/>
    <col min="1278" max="1278" width="32" style="4" customWidth="1"/>
    <col min="1279" max="1283" width="15" style="4" customWidth="1"/>
    <col min="1284" max="1533" width="8.85546875" style="4"/>
    <col min="1534" max="1534" width="32" style="4" customWidth="1"/>
    <col min="1535" max="1539" width="15" style="4" customWidth="1"/>
    <col min="1540" max="1789" width="8.85546875" style="4"/>
    <col min="1790" max="1790" width="32" style="4" customWidth="1"/>
    <col min="1791" max="1795" width="15" style="4" customWidth="1"/>
    <col min="1796" max="2045" width="8.85546875" style="4"/>
    <col min="2046" max="2046" width="32" style="4" customWidth="1"/>
    <col min="2047" max="2051" width="15" style="4" customWidth="1"/>
    <col min="2052" max="2301" width="8.85546875" style="4"/>
    <col min="2302" max="2302" width="32" style="4" customWidth="1"/>
    <col min="2303" max="2307" width="15" style="4" customWidth="1"/>
    <col min="2308" max="2557" width="8.85546875" style="4"/>
    <col min="2558" max="2558" width="32" style="4" customWidth="1"/>
    <col min="2559" max="2563" width="15" style="4" customWidth="1"/>
    <col min="2564" max="2813" width="8.85546875" style="4"/>
    <col min="2814" max="2814" width="32" style="4" customWidth="1"/>
    <col min="2815" max="2819" width="15" style="4" customWidth="1"/>
    <col min="2820" max="3069" width="8.85546875" style="4"/>
    <col min="3070" max="3070" width="32" style="4" customWidth="1"/>
    <col min="3071" max="3075" width="15" style="4" customWidth="1"/>
    <col min="3076" max="3325" width="8.85546875" style="4"/>
    <col min="3326" max="3326" width="32" style="4" customWidth="1"/>
    <col min="3327" max="3331" width="15" style="4" customWidth="1"/>
    <col min="3332" max="3581" width="8.85546875" style="4"/>
    <col min="3582" max="3582" width="32" style="4" customWidth="1"/>
    <col min="3583" max="3587" width="15" style="4" customWidth="1"/>
    <col min="3588" max="3837" width="8.85546875" style="4"/>
    <col min="3838" max="3838" width="32" style="4" customWidth="1"/>
    <col min="3839" max="3843" width="15" style="4" customWidth="1"/>
    <col min="3844" max="4093" width="8.85546875" style="4"/>
    <col min="4094" max="4094" width="32" style="4" customWidth="1"/>
    <col min="4095" max="4099" width="15" style="4" customWidth="1"/>
    <col min="4100" max="4349" width="8.85546875" style="4"/>
    <col min="4350" max="4350" width="32" style="4" customWidth="1"/>
    <col min="4351" max="4355" width="15" style="4" customWidth="1"/>
    <col min="4356" max="4605" width="8.85546875" style="4"/>
    <col min="4606" max="4606" width="32" style="4" customWidth="1"/>
    <col min="4607" max="4611" width="15" style="4" customWidth="1"/>
    <col min="4612" max="4861" width="8.85546875" style="4"/>
    <col min="4862" max="4862" width="32" style="4" customWidth="1"/>
    <col min="4863" max="4867" width="15" style="4" customWidth="1"/>
    <col min="4868" max="5117" width="8.85546875" style="4"/>
    <col min="5118" max="5118" width="32" style="4" customWidth="1"/>
    <col min="5119" max="5123" width="15" style="4" customWidth="1"/>
    <col min="5124" max="5373" width="8.85546875" style="4"/>
    <col min="5374" max="5374" width="32" style="4" customWidth="1"/>
    <col min="5375" max="5379" width="15" style="4" customWidth="1"/>
    <col min="5380" max="5629" width="8.85546875" style="4"/>
    <col min="5630" max="5630" width="32" style="4" customWidth="1"/>
    <col min="5631" max="5635" width="15" style="4" customWidth="1"/>
    <col min="5636" max="5885" width="8.85546875" style="4"/>
    <col min="5886" max="5886" width="32" style="4" customWidth="1"/>
    <col min="5887" max="5891" width="15" style="4" customWidth="1"/>
    <col min="5892" max="6141" width="8.85546875" style="4"/>
    <col min="6142" max="6142" width="32" style="4" customWidth="1"/>
    <col min="6143" max="6147" width="15" style="4" customWidth="1"/>
    <col min="6148" max="6397" width="8.85546875" style="4"/>
    <col min="6398" max="6398" width="32" style="4" customWidth="1"/>
    <col min="6399" max="6403" width="15" style="4" customWidth="1"/>
    <col min="6404" max="6653" width="8.85546875" style="4"/>
    <col min="6654" max="6654" width="32" style="4" customWidth="1"/>
    <col min="6655" max="6659" width="15" style="4" customWidth="1"/>
    <col min="6660" max="6909" width="8.85546875" style="4"/>
    <col min="6910" max="6910" width="32" style="4" customWidth="1"/>
    <col min="6911" max="6915" width="15" style="4" customWidth="1"/>
    <col min="6916" max="7165" width="8.85546875" style="4"/>
    <col min="7166" max="7166" width="32" style="4" customWidth="1"/>
    <col min="7167" max="7171" width="15" style="4" customWidth="1"/>
    <col min="7172" max="7421" width="8.85546875" style="4"/>
    <col min="7422" max="7422" width="32" style="4" customWidth="1"/>
    <col min="7423" max="7427" width="15" style="4" customWidth="1"/>
    <col min="7428" max="7677" width="8.85546875" style="4"/>
    <col min="7678" max="7678" width="32" style="4" customWidth="1"/>
    <col min="7679" max="7683" width="15" style="4" customWidth="1"/>
    <col min="7684" max="7933" width="8.85546875" style="4"/>
    <col min="7934" max="7934" width="32" style="4" customWidth="1"/>
    <col min="7935" max="7939" width="15" style="4" customWidth="1"/>
    <col min="7940" max="8189" width="8.85546875" style="4"/>
    <col min="8190" max="8190" width="32" style="4" customWidth="1"/>
    <col min="8191" max="8195" width="15" style="4" customWidth="1"/>
    <col min="8196" max="8445" width="8.85546875" style="4"/>
    <col min="8446" max="8446" width="32" style="4" customWidth="1"/>
    <col min="8447" max="8451" width="15" style="4" customWidth="1"/>
    <col min="8452" max="8701" width="8.85546875" style="4"/>
    <col min="8702" max="8702" width="32" style="4" customWidth="1"/>
    <col min="8703" max="8707" width="15" style="4" customWidth="1"/>
    <col min="8708" max="8957" width="8.85546875" style="4"/>
    <col min="8958" max="8958" width="32" style="4" customWidth="1"/>
    <col min="8959" max="8963" width="15" style="4" customWidth="1"/>
    <col min="8964" max="9213" width="8.85546875" style="4"/>
    <col min="9214" max="9214" width="32" style="4" customWidth="1"/>
    <col min="9215" max="9219" width="15" style="4" customWidth="1"/>
    <col min="9220" max="9469" width="8.85546875" style="4"/>
    <col min="9470" max="9470" width="32" style="4" customWidth="1"/>
    <col min="9471" max="9475" width="15" style="4" customWidth="1"/>
    <col min="9476" max="9725" width="8.85546875" style="4"/>
    <col min="9726" max="9726" width="32" style="4" customWidth="1"/>
    <col min="9727" max="9731" width="15" style="4" customWidth="1"/>
    <col min="9732" max="9981" width="8.85546875" style="4"/>
    <col min="9982" max="9982" width="32" style="4" customWidth="1"/>
    <col min="9983" max="9987" width="15" style="4" customWidth="1"/>
    <col min="9988" max="10237" width="8.85546875" style="4"/>
    <col min="10238" max="10238" width="32" style="4" customWidth="1"/>
    <col min="10239" max="10243" width="15" style="4" customWidth="1"/>
    <col min="10244" max="10493" width="8.85546875" style="4"/>
    <col min="10494" max="10494" width="32" style="4" customWidth="1"/>
    <col min="10495" max="10499" width="15" style="4" customWidth="1"/>
    <col min="10500" max="10749" width="8.85546875" style="4"/>
    <col min="10750" max="10750" width="32" style="4" customWidth="1"/>
    <col min="10751" max="10755" width="15" style="4" customWidth="1"/>
    <col min="10756" max="11005" width="8.85546875" style="4"/>
    <col min="11006" max="11006" width="32" style="4" customWidth="1"/>
    <col min="11007" max="11011" width="15" style="4" customWidth="1"/>
    <col min="11012" max="11261" width="8.85546875" style="4"/>
    <col min="11262" max="11262" width="32" style="4" customWidth="1"/>
    <col min="11263" max="11267" width="15" style="4" customWidth="1"/>
    <col min="11268" max="11517" width="8.85546875" style="4"/>
    <col min="11518" max="11518" width="32" style="4" customWidth="1"/>
    <col min="11519" max="11523" width="15" style="4" customWidth="1"/>
    <col min="11524" max="11773" width="8.85546875" style="4"/>
    <col min="11774" max="11774" width="32" style="4" customWidth="1"/>
    <col min="11775" max="11779" width="15" style="4" customWidth="1"/>
    <col min="11780" max="12029" width="8.85546875" style="4"/>
    <col min="12030" max="12030" width="32" style="4" customWidth="1"/>
    <col min="12031" max="12035" width="15" style="4" customWidth="1"/>
    <col min="12036" max="12285" width="8.85546875" style="4"/>
    <col min="12286" max="12286" width="32" style="4" customWidth="1"/>
    <col min="12287" max="12291" width="15" style="4" customWidth="1"/>
    <col min="12292" max="12541" width="8.85546875" style="4"/>
    <col min="12542" max="12542" width="32" style="4" customWidth="1"/>
    <col min="12543" max="12547" width="15" style="4" customWidth="1"/>
    <col min="12548" max="12797" width="8.85546875" style="4"/>
    <col min="12798" max="12798" width="32" style="4" customWidth="1"/>
    <col min="12799" max="12803" width="15" style="4" customWidth="1"/>
    <col min="12804" max="13053" width="8.85546875" style="4"/>
    <col min="13054" max="13054" width="32" style="4" customWidth="1"/>
    <col min="13055" max="13059" width="15" style="4" customWidth="1"/>
    <col min="13060" max="13309" width="8.85546875" style="4"/>
    <col min="13310" max="13310" width="32" style="4" customWidth="1"/>
    <col min="13311" max="13315" width="15" style="4" customWidth="1"/>
    <col min="13316" max="13565" width="8.85546875" style="4"/>
    <col min="13566" max="13566" width="32" style="4" customWidth="1"/>
    <col min="13567" max="13571" width="15" style="4" customWidth="1"/>
    <col min="13572" max="13821" width="8.85546875" style="4"/>
    <col min="13822" max="13822" width="32" style="4" customWidth="1"/>
    <col min="13823" max="13827" width="15" style="4" customWidth="1"/>
    <col min="13828" max="14077" width="8.85546875" style="4"/>
    <col min="14078" max="14078" width="32" style="4" customWidth="1"/>
    <col min="14079" max="14083" width="15" style="4" customWidth="1"/>
    <col min="14084" max="14333" width="8.85546875" style="4"/>
    <col min="14334" max="14334" width="32" style="4" customWidth="1"/>
    <col min="14335" max="14339" width="15" style="4" customWidth="1"/>
    <col min="14340" max="14589" width="8.85546875" style="4"/>
    <col min="14590" max="14590" width="32" style="4" customWidth="1"/>
    <col min="14591" max="14595" width="15" style="4" customWidth="1"/>
    <col min="14596" max="14845" width="8.85546875" style="4"/>
    <col min="14846" max="14846" width="32" style="4" customWidth="1"/>
    <col min="14847" max="14851" width="15" style="4" customWidth="1"/>
    <col min="14852" max="15101" width="8.85546875" style="4"/>
    <col min="15102" max="15102" width="32" style="4" customWidth="1"/>
    <col min="15103" max="15107" width="15" style="4" customWidth="1"/>
    <col min="15108" max="15357" width="8.85546875" style="4"/>
    <col min="15358" max="15358" width="32" style="4" customWidth="1"/>
    <col min="15359" max="15363" width="15" style="4" customWidth="1"/>
    <col min="15364" max="15613" width="8.85546875" style="4"/>
    <col min="15614" max="15614" width="32" style="4" customWidth="1"/>
    <col min="15615" max="15619" width="15" style="4" customWidth="1"/>
    <col min="15620" max="15869" width="8.85546875" style="4"/>
    <col min="15870" max="15870" width="32" style="4" customWidth="1"/>
    <col min="15871" max="15875" width="15" style="4" customWidth="1"/>
    <col min="15876" max="16125" width="8.85546875" style="4"/>
    <col min="16126" max="16126" width="32" style="4" customWidth="1"/>
    <col min="16127" max="16131" width="15" style="4" customWidth="1"/>
    <col min="16132" max="16384" width="8.85546875" style="4"/>
  </cols>
  <sheetData>
    <row r="1" spans="1:14" s="6" customFormat="1" ht="16.899999999999999" customHeight="1">
      <c r="A1" s="122" t="s">
        <v>159</v>
      </c>
      <c r="B1" s="123"/>
      <c r="C1" s="124"/>
      <c r="D1" s="125"/>
      <c r="E1" s="78"/>
      <c r="F1" s="79"/>
    </row>
    <row r="2" spans="1:14" s="6" customFormat="1" ht="30" customHeight="1">
      <c r="A2" s="126"/>
      <c r="B2" s="127"/>
      <c r="C2" s="84" t="str">
        <f>+Liabilities!C2</f>
        <v>Current period 
Unaudited</v>
      </c>
      <c r="D2" s="84" t="s">
        <v>165</v>
      </c>
      <c r="E2" s="42"/>
      <c r="F2" s="47"/>
    </row>
    <row r="3" spans="1:14" s="6" customFormat="1" ht="25.5" customHeight="1">
      <c r="A3" s="128" t="s">
        <v>47</v>
      </c>
      <c r="B3" s="129" t="s">
        <v>26</v>
      </c>
      <c r="C3" s="130" t="s">
        <v>160</v>
      </c>
      <c r="D3" s="130" t="s">
        <v>161</v>
      </c>
      <c r="E3" s="48"/>
      <c r="F3" s="49"/>
      <c r="I3" s="235"/>
      <c r="J3"/>
      <c r="K3"/>
      <c r="L3"/>
      <c r="M3"/>
      <c r="N3" s="36"/>
    </row>
    <row r="4" spans="1:14" s="6" customFormat="1" ht="10.5" customHeight="1">
      <c r="A4" s="131"/>
      <c r="B4" s="131"/>
      <c r="C4" s="132"/>
      <c r="D4" s="133"/>
      <c r="E4" s="50"/>
      <c r="F4" s="51"/>
      <c r="I4" s="235"/>
      <c r="J4"/>
      <c r="K4"/>
      <c r="L4"/>
      <c r="M4"/>
      <c r="N4" s="36"/>
    </row>
    <row r="5" spans="1:14" s="6" customFormat="1" ht="12.75">
      <c r="A5" s="134" t="s">
        <v>138</v>
      </c>
      <c r="B5" s="134"/>
      <c r="C5" s="101"/>
      <c r="D5" s="102"/>
      <c r="E5" s="44"/>
      <c r="F5" s="45"/>
      <c r="I5" s="236"/>
      <c r="J5" s="236"/>
      <c r="K5" s="236"/>
      <c r="L5" s="236"/>
      <c r="M5"/>
      <c r="N5" s="36"/>
    </row>
    <row r="6" spans="1:14" s="6" customFormat="1" ht="12.75" customHeight="1">
      <c r="A6" s="94" t="s">
        <v>28</v>
      </c>
      <c r="B6" s="102">
        <f>+'[1]Gelir Tablosu'!B6</f>
        <v>18</v>
      </c>
      <c r="C6" s="117">
        <f>+'[1]Gelir Tablosu'!C6</f>
        <v>9284052</v>
      </c>
      <c r="D6" s="135">
        <f>+'[1]Gelir Tablosu'!D6</f>
        <v>7282010</v>
      </c>
      <c r="E6" s="46"/>
      <c r="F6" s="46"/>
      <c r="I6" s="236"/>
      <c r="J6" s="236"/>
      <c r="K6" s="236"/>
      <c r="L6" s="236"/>
      <c r="M6"/>
      <c r="N6" s="37"/>
    </row>
    <row r="7" spans="1:14" s="6" customFormat="1" ht="12.95" customHeight="1">
      <c r="A7" s="94" t="s">
        <v>17</v>
      </c>
      <c r="B7" s="102">
        <f>+'[1]Gelir Tablosu'!B7</f>
        <v>18</v>
      </c>
      <c r="C7" s="117">
        <f>+'[1]Gelir Tablosu'!C7</f>
        <v>-8340280</v>
      </c>
      <c r="D7" s="117">
        <f>+'[1]Gelir Tablosu'!D7</f>
        <v>-6524689</v>
      </c>
      <c r="E7" s="46"/>
      <c r="F7" s="46"/>
      <c r="I7" s="236"/>
      <c r="J7"/>
      <c r="K7"/>
      <c r="L7"/>
      <c r="M7"/>
      <c r="N7" s="39"/>
    </row>
    <row r="8" spans="1:14" s="6" customFormat="1" ht="11.25" customHeight="1">
      <c r="A8" s="98"/>
      <c r="B8" s="136"/>
      <c r="C8" s="136"/>
      <c r="D8" s="137"/>
      <c r="E8" s="49"/>
      <c r="F8" s="53"/>
      <c r="I8" s="235"/>
      <c r="J8"/>
      <c r="K8" s="235"/>
      <c r="L8" s="235"/>
      <c r="M8"/>
      <c r="N8" s="39"/>
    </row>
    <row r="9" spans="1:14" s="6" customFormat="1" ht="12.75">
      <c r="A9" s="92" t="s">
        <v>68</v>
      </c>
      <c r="B9" s="138"/>
      <c r="C9" s="138">
        <f>+SUM(C6:C7)</f>
        <v>943772</v>
      </c>
      <c r="D9" s="138">
        <f>+SUM(D6:D7)</f>
        <v>757321</v>
      </c>
      <c r="E9" s="54"/>
      <c r="F9" s="54"/>
      <c r="I9" s="236"/>
      <c r="J9"/>
      <c r="K9"/>
      <c r="L9"/>
      <c r="M9"/>
      <c r="N9" s="40"/>
    </row>
    <row r="10" spans="1:14" s="6" customFormat="1" ht="12.75" customHeight="1">
      <c r="A10" s="94"/>
      <c r="B10" s="102"/>
      <c r="C10" s="101"/>
      <c r="D10" s="102"/>
      <c r="E10" s="44"/>
      <c r="F10" s="45"/>
      <c r="I10" s="236"/>
      <c r="J10" s="236"/>
      <c r="K10" s="236"/>
      <c r="L10" s="236"/>
      <c r="M10"/>
      <c r="N10" s="40"/>
    </row>
    <row r="11" spans="1:14" s="6" customFormat="1" ht="12.95" customHeight="1">
      <c r="A11" s="94" t="s">
        <v>33</v>
      </c>
      <c r="B11" s="102">
        <f>+'[1]Gelir Tablosu'!B11</f>
        <v>19</v>
      </c>
      <c r="C11" s="117">
        <f>+'[1]Gelir Tablosu'!C11</f>
        <v>-151014</v>
      </c>
      <c r="D11" s="117">
        <f>+'[1]Gelir Tablosu'!D11</f>
        <v>-118113</v>
      </c>
      <c r="E11" s="46"/>
      <c r="F11" s="46"/>
      <c r="I11" s="236"/>
      <c r="J11" s="236"/>
      <c r="K11" s="236"/>
      <c r="L11" s="236"/>
      <c r="M11"/>
      <c r="N11" s="40"/>
    </row>
    <row r="12" spans="1:14" s="6" customFormat="1" ht="12.95" customHeight="1">
      <c r="A12" s="94" t="s">
        <v>18</v>
      </c>
      <c r="B12" s="102">
        <f>+'[1]Gelir Tablosu'!B12</f>
        <v>19</v>
      </c>
      <c r="C12" s="117">
        <f>+'[1]Gelir Tablosu'!C12</f>
        <v>-86188</v>
      </c>
      <c r="D12" s="117">
        <f>+'[1]Gelir Tablosu'!D12</f>
        <v>-74953</v>
      </c>
      <c r="E12" s="46"/>
      <c r="F12" s="46"/>
      <c r="I12" s="236"/>
      <c r="J12" s="236"/>
      <c r="K12" s="236"/>
      <c r="L12" s="236"/>
      <c r="M12"/>
      <c r="N12" s="40"/>
    </row>
    <row r="13" spans="1:14" s="6" customFormat="1" ht="12.95" customHeight="1">
      <c r="A13" s="94" t="s">
        <v>34</v>
      </c>
      <c r="B13" s="102">
        <f>+'[1]Gelir Tablosu'!B13</f>
        <v>19</v>
      </c>
      <c r="C13" s="117">
        <f>+'[1]Gelir Tablosu'!C13</f>
        <v>-103943</v>
      </c>
      <c r="D13" s="117">
        <f>+'[1]Gelir Tablosu'!D13</f>
        <v>-98580</v>
      </c>
      <c r="E13" s="46"/>
      <c r="F13" s="46"/>
      <c r="I13" s="236"/>
      <c r="J13" s="236"/>
      <c r="K13" s="236"/>
      <c r="L13" s="236"/>
      <c r="M13"/>
      <c r="N13" s="40"/>
    </row>
    <row r="14" spans="1:14" s="6" customFormat="1" ht="12.95" customHeight="1">
      <c r="A14" s="10" t="s">
        <v>35</v>
      </c>
      <c r="B14" s="102">
        <f>+'[1]Gelir Tablosu'!B14</f>
        <v>21</v>
      </c>
      <c r="C14" s="139">
        <f>+'[1]Gelir Tablosu'!C14</f>
        <v>162216</v>
      </c>
      <c r="D14" s="139">
        <f>+'[1]Gelir Tablosu'!D14</f>
        <v>148573</v>
      </c>
      <c r="E14" s="55"/>
      <c r="F14" s="55"/>
      <c r="I14" s="236"/>
      <c r="J14" s="236"/>
      <c r="K14"/>
      <c r="L14" s="236"/>
      <c r="M14" s="236"/>
      <c r="N14" s="40"/>
    </row>
    <row r="15" spans="1:14" s="6" customFormat="1" ht="12.95" customHeight="1">
      <c r="A15" s="10" t="s">
        <v>36</v>
      </c>
      <c r="B15" s="102">
        <f>+'[1]Gelir Tablosu'!B15</f>
        <v>21</v>
      </c>
      <c r="C15" s="117">
        <f>+'[1]Gelir Tablosu'!C15</f>
        <v>-161586</v>
      </c>
      <c r="D15" s="117">
        <f>+'[1]Gelir Tablosu'!D15</f>
        <v>-100886</v>
      </c>
      <c r="E15" s="46"/>
      <c r="F15" s="46"/>
      <c r="I15" s="236"/>
      <c r="J15"/>
      <c r="K15"/>
      <c r="L15"/>
      <c r="M15"/>
      <c r="N15" s="40"/>
    </row>
    <row r="16" spans="1:14" s="6" customFormat="1" ht="12" customHeight="1">
      <c r="A16" s="98"/>
      <c r="B16" s="136"/>
      <c r="C16" s="136"/>
      <c r="D16" s="137"/>
      <c r="E16" s="49"/>
      <c r="F16" s="53"/>
      <c r="I16" s="235"/>
      <c r="J16"/>
      <c r="K16" s="235"/>
      <c r="L16" s="235"/>
      <c r="M16"/>
      <c r="N16" s="40"/>
    </row>
    <row r="17" spans="1:14" s="6" customFormat="1" ht="12.75">
      <c r="A17" s="92" t="s">
        <v>69</v>
      </c>
      <c r="B17" s="140"/>
      <c r="C17" s="138">
        <f>+SUM(C9:C15)</f>
        <v>603257</v>
      </c>
      <c r="D17" s="138">
        <f>+SUM(D9:D15)</f>
        <v>513362</v>
      </c>
      <c r="E17" s="54"/>
      <c r="F17" s="54"/>
      <c r="I17" s="236"/>
      <c r="J17"/>
      <c r="K17"/>
      <c r="L17"/>
      <c r="M17"/>
      <c r="N17" s="40"/>
    </row>
    <row r="18" spans="1:14" s="6" customFormat="1" ht="11.25" customHeight="1">
      <c r="A18" s="94"/>
      <c r="B18" s="102"/>
      <c r="C18" s="101"/>
      <c r="D18" s="102"/>
      <c r="E18" s="44"/>
      <c r="F18" s="45"/>
      <c r="I18" s="236"/>
      <c r="J18" s="236"/>
      <c r="K18" s="236"/>
      <c r="L18" s="236"/>
      <c r="M18"/>
      <c r="N18" s="39"/>
    </row>
    <row r="19" spans="1:14" s="6" customFormat="1" ht="11.25" customHeight="1">
      <c r="A19" s="94" t="s">
        <v>70</v>
      </c>
      <c r="B19" s="102">
        <f>+'[1]Gelir Tablosu'!B19</f>
        <v>29</v>
      </c>
      <c r="C19" s="117">
        <f>+'[1]Gelir Tablosu'!C19</f>
        <v>422</v>
      </c>
      <c r="D19" s="135">
        <f>+'[1]Gelir Tablosu'!D19</f>
        <v>410</v>
      </c>
      <c r="E19" s="46"/>
      <c r="F19" s="52"/>
      <c r="I19" s="236"/>
      <c r="J19" s="236"/>
      <c r="K19"/>
      <c r="L19" s="236"/>
      <c r="M19" s="236"/>
      <c r="N19" s="40"/>
    </row>
    <row r="20" spans="1:14" s="6" customFormat="1" ht="12.95" customHeight="1">
      <c r="A20" s="94" t="s">
        <v>71</v>
      </c>
      <c r="B20" s="102">
        <f>+'[1]Gelir Tablosu'!B20</f>
        <v>29</v>
      </c>
      <c r="C20" s="117">
        <f>+'[1]Gelir Tablosu'!C20</f>
        <v>-876</v>
      </c>
      <c r="D20" s="135">
        <f>+'[1]Gelir Tablosu'!D20</f>
        <v>-1480</v>
      </c>
      <c r="E20" s="46"/>
      <c r="F20" s="46"/>
      <c r="I20" s="236"/>
      <c r="J20"/>
      <c r="K20"/>
      <c r="L20"/>
      <c r="M20"/>
      <c r="N20" s="41"/>
    </row>
    <row r="21" spans="1:14" s="6" customFormat="1" ht="12.95" customHeight="1">
      <c r="A21" s="94" t="s">
        <v>130</v>
      </c>
      <c r="B21" s="102">
        <f>+'[1]Gelir Tablosu'!B21</f>
        <v>32</v>
      </c>
      <c r="C21" s="117">
        <f>+'[1]Gelir Tablosu'!C21</f>
        <v>-32</v>
      </c>
      <c r="D21" s="135">
        <f>+'[1]Gelir Tablosu'!D21</f>
        <v>0</v>
      </c>
      <c r="E21" s="46"/>
      <c r="F21" s="46"/>
      <c r="I21" s="236"/>
      <c r="J21" s="236"/>
      <c r="K21"/>
      <c r="L21" s="236"/>
      <c r="M21" s="236"/>
      <c r="N21" s="41"/>
    </row>
    <row r="22" spans="1:14" s="6" customFormat="1" ht="12" customHeight="1">
      <c r="A22" s="94" t="s">
        <v>131</v>
      </c>
      <c r="B22" s="137"/>
      <c r="C22" s="136"/>
      <c r="D22" s="137"/>
      <c r="E22" s="49"/>
      <c r="F22" s="53"/>
      <c r="I22" s="236"/>
      <c r="J22"/>
      <c r="K22"/>
      <c r="L22"/>
      <c r="M22"/>
      <c r="N22" s="40"/>
    </row>
    <row r="23" spans="1:14" s="6" customFormat="1" ht="12.75">
      <c r="A23" s="92" t="s">
        <v>142</v>
      </c>
      <c r="B23" s="140"/>
      <c r="C23" s="138">
        <f>+SUM(C17:C21)</f>
        <v>602771</v>
      </c>
      <c r="D23" s="138">
        <f>+SUM(D17:D21)</f>
        <v>512292</v>
      </c>
      <c r="E23" s="54"/>
      <c r="F23" s="54"/>
      <c r="I23" s="235"/>
      <c r="J23"/>
      <c r="K23" s="235"/>
      <c r="L23" s="235"/>
      <c r="M23"/>
      <c r="N23" s="40"/>
    </row>
    <row r="24" spans="1:14" s="6" customFormat="1" ht="12.75">
      <c r="A24" s="141"/>
      <c r="B24" s="101"/>
      <c r="C24" s="101"/>
      <c r="D24" s="102"/>
      <c r="E24" s="44"/>
      <c r="F24" s="45"/>
      <c r="I24" s="236"/>
      <c r="J24"/>
      <c r="K24"/>
      <c r="L24"/>
      <c r="M24"/>
      <c r="N24" s="40"/>
    </row>
    <row r="25" spans="1:14" s="6" customFormat="1" ht="12.95" customHeight="1">
      <c r="A25" s="94" t="s">
        <v>73</v>
      </c>
      <c r="B25" s="102">
        <f>+'[1]Gelir Tablosu'!B25</f>
        <v>22</v>
      </c>
      <c r="C25" s="142">
        <f>+'[1]Gelir Tablosu'!C25</f>
        <v>109550</v>
      </c>
      <c r="D25" s="142">
        <f>+'[1]Gelir Tablosu'!D25</f>
        <v>106305</v>
      </c>
      <c r="E25" s="56"/>
      <c r="F25" s="56"/>
      <c r="I25" s="236"/>
      <c r="J25" s="236"/>
      <c r="K25" s="236"/>
      <c r="L25" s="236"/>
      <c r="M25"/>
      <c r="N25" s="40"/>
    </row>
    <row r="26" spans="1:14" s="6" customFormat="1" ht="12.95" customHeight="1">
      <c r="A26" s="94" t="s">
        <v>72</v>
      </c>
      <c r="B26" s="102">
        <f>+'[1]Gelir Tablosu'!B26</f>
        <v>23</v>
      </c>
      <c r="C26" s="143">
        <f>+'[1]Gelir Tablosu'!C26</f>
        <v>-235662</v>
      </c>
      <c r="D26" s="143">
        <f>+'[1]Gelir Tablosu'!D26</f>
        <v>-177245</v>
      </c>
      <c r="E26" s="57"/>
      <c r="F26" s="57"/>
      <c r="I26" s="236"/>
      <c r="J26" s="236"/>
      <c r="K26"/>
      <c r="L26" s="236"/>
      <c r="M26" s="236"/>
      <c r="N26" s="40"/>
    </row>
    <row r="27" spans="1:14" s="6" customFormat="1" ht="12.75">
      <c r="A27" s="144"/>
      <c r="B27" s="102"/>
      <c r="C27" s="145"/>
      <c r="D27" s="33"/>
      <c r="E27" s="58"/>
      <c r="F27" s="59"/>
      <c r="I27" s="236"/>
      <c r="J27"/>
      <c r="K27"/>
      <c r="L27"/>
      <c r="M27"/>
      <c r="N27" s="40"/>
    </row>
    <row r="28" spans="1:14" s="6" customFormat="1" ht="12" customHeight="1">
      <c r="A28" s="92" t="s">
        <v>141</v>
      </c>
      <c r="B28" s="146"/>
      <c r="C28" s="147">
        <f>+SUM(C23:C26)</f>
        <v>476659</v>
      </c>
      <c r="D28" s="147">
        <f>+SUM(D23:D26)</f>
        <v>441352</v>
      </c>
      <c r="E28" s="60"/>
      <c r="F28" s="60"/>
      <c r="I28" s="235"/>
      <c r="J28"/>
      <c r="K28" s="235"/>
      <c r="L28" s="235"/>
      <c r="M28"/>
      <c r="N28" s="40"/>
    </row>
    <row r="29" spans="1:14" s="6" customFormat="1" ht="12.75">
      <c r="A29" s="134"/>
      <c r="B29" s="99"/>
      <c r="C29" s="148"/>
      <c r="D29" s="149"/>
      <c r="E29" s="61"/>
      <c r="F29" s="62"/>
      <c r="I29" s="236"/>
      <c r="J29"/>
      <c r="K29"/>
      <c r="L29"/>
      <c r="M29"/>
      <c r="N29" s="39"/>
    </row>
    <row r="30" spans="1:14" s="6" customFormat="1" ht="12.75">
      <c r="A30" s="134" t="s">
        <v>177</v>
      </c>
      <c r="B30" s="101"/>
      <c r="C30" s="150">
        <f>+SUM(C31:C32)</f>
        <v>1301</v>
      </c>
      <c r="D30" s="150">
        <f>+SUM(D31:D32)</f>
        <v>-9087</v>
      </c>
      <c r="E30" s="63"/>
      <c r="F30" s="63"/>
      <c r="I30" s="235"/>
      <c r="J30"/>
      <c r="K30" s="235"/>
      <c r="L30" s="235"/>
      <c r="M30"/>
    </row>
    <row r="31" spans="1:14" s="6" customFormat="1" ht="12.95" customHeight="1">
      <c r="A31" s="151" t="s">
        <v>139</v>
      </c>
      <c r="B31" s="102">
        <f>+'[1]Gelir Tablosu'!B31</f>
        <v>24</v>
      </c>
      <c r="C31" s="117">
        <f>+'[1]Gelir Tablosu'!C31</f>
        <v>-6660.6804406788651</v>
      </c>
      <c r="D31" s="117">
        <f>+'[1]Gelir Tablosu'!D31</f>
        <v>-5381</v>
      </c>
      <c r="E31" s="46"/>
      <c r="F31" s="46"/>
      <c r="I31" s="236"/>
      <c r="J31" s="236"/>
      <c r="K31" s="236"/>
      <c r="L31" s="236"/>
      <c r="M31"/>
    </row>
    <row r="32" spans="1:14" ht="12.95" customHeight="1">
      <c r="A32" s="151" t="s">
        <v>140</v>
      </c>
      <c r="B32" s="102">
        <f>+'[1]Gelir Tablosu'!B32</f>
        <v>24</v>
      </c>
      <c r="C32" s="117">
        <f>+'[1]Gelir Tablosu'!C32</f>
        <v>7961.6804406788651</v>
      </c>
      <c r="D32" s="117">
        <f>+'[1]Gelir Tablosu'!D32</f>
        <v>-3706</v>
      </c>
      <c r="E32" s="46"/>
      <c r="F32" s="46"/>
      <c r="I32" s="236"/>
      <c r="J32" s="236"/>
      <c r="K32" s="236"/>
      <c r="L32" s="236"/>
      <c r="M32"/>
    </row>
    <row r="33" spans="1:13" ht="12.75">
      <c r="A33" s="152"/>
      <c r="C33" s="145"/>
      <c r="D33" s="33"/>
      <c r="E33" s="64"/>
      <c r="F33" s="65"/>
      <c r="I33" s="236"/>
      <c r="J33"/>
      <c r="K33"/>
      <c r="L33"/>
      <c r="M33"/>
    </row>
    <row r="34" spans="1:13" ht="12.75">
      <c r="A34" s="92" t="s">
        <v>75</v>
      </c>
      <c r="B34" s="153"/>
      <c r="C34" s="138">
        <f>+C28+C31+C32</f>
        <v>477960</v>
      </c>
      <c r="D34" s="138">
        <f>+D28+D31+D32</f>
        <v>432265</v>
      </c>
      <c r="E34" s="54"/>
      <c r="F34" s="54"/>
      <c r="I34" s="235"/>
      <c r="J34"/>
      <c r="K34" s="235"/>
      <c r="L34" s="235"/>
      <c r="M34"/>
    </row>
    <row r="35" spans="1:13" ht="12.75">
      <c r="A35" s="92"/>
      <c r="E35" s="64"/>
      <c r="F35" s="65"/>
      <c r="I35" s="236"/>
      <c r="J35"/>
      <c r="K35"/>
      <c r="L35"/>
      <c r="M35"/>
    </row>
    <row r="36" spans="1:13" s="26" customFormat="1" ht="16.5" customHeight="1" thickBot="1">
      <c r="A36" s="103" t="s">
        <v>74</v>
      </c>
      <c r="B36" s="154">
        <f>+'[1]Gelir Tablosu'!B36</f>
        <v>25</v>
      </c>
      <c r="C36" s="155" t="s">
        <v>162</v>
      </c>
      <c r="D36" s="155" t="s">
        <v>163</v>
      </c>
      <c r="E36" s="66"/>
      <c r="F36" s="66"/>
      <c r="I36" s="235"/>
      <c r="J36" s="235"/>
      <c r="K36" s="235"/>
      <c r="L36" s="235"/>
      <c r="M36"/>
    </row>
    <row r="37" spans="1:13" ht="12.75" thickTop="1">
      <c r="J37" s="34"/>
      <c r="K37" s="34"/>
    </row>
  </sheetData>
  <pageMargins left="0.70866141732283472" right="0.70866141732283472" top="0.74803149606299213" bottom="0.74803149606299213" header="0.31496062992125984" footer="0.31496062992125984"/>
  <pageSetup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26"/>
  <sheetViews>
    <sheetView showGridLines="0" view="pageBreakPreview" zoomScale="85" zoomScaleNormal="100" zoomScaleSheetLayoutView="85" workbookViewId="0">
      <selection activeCell="D19" sqref="D19"/>
    </sheetView>
  </sheetViews>
  <sheetFormatPr defaultColWidth="8.85546875" defaultRowHeight="12"/>
  <cols>
    <col min="1" max="1" width="64.28515625" style="5" customWidth="1"/>
    <col min="2" max="2" width="6.7109375" style="5" customWidth="1"/>
    <col min="3" max="4" width="20.42578125" style="1" customWidth="1"/>
    <col min="5" max="5" width="20.42578125" style="25" hidden="1" customWidth="1"/>
    <col min="6" max="6" width="20.42578125" style="1" hidden="1" customWidth="1"/>
    <col min="7" max="7" width="8.85546875" style="5"/>
    <col min="8" max="8" width="89.5703125" style="5" bestFit="1" customWidth="1"/>
    <col min="9" max="253" width="8.85546875" style="5"/>
    <col min="254" max="254" width="37.42578125" style="5" customWidth="1"/>
    <col min="255" max="255" width="13.42578125" style="5" customWidth="1"/>
    <col min="256" max="259" width="15" style="5" customWidth="1"/>
    <col min="260" max="509" width="8.85546875" style="5"/>
    <col min="510" max="510" width="37.42578125" style="5" customWidth="1"/>
    <col min="511" max="511" width="13.42578125" style="5" customWidth="1"/>
    <col min="512" max="515" width="15" style="5" customWidth="1"/>
    <col min="516" max="765" width="8.85546875" style="5"/>
    <col min="766" max="766" width="37.42578125" style="5" customWidth="1"/>
    <col min="767" max="767" width="13.42578125" style="5" customWidth="1"/>
    <col min="768" max="771" width="15" style="5" customWidth="1"/>
    <col min="772" max="1021" width="8.85546875" style="5"/>
    <col min="1022" max="1022" width="37.42578125" style="5" customWidth="1"/>
    <col min="1023" max="1023" width="13.42578125" style="5" customWidth="1"/>
    <col min="1024" max="1027" width="15" style="5" customWidth="1"/>
    <col min="1028" max="1277" width="8.85546875" style="5"/>
    <col min="1278" max="1278" width="37.42578125" style="5" customWidth="1"/>
    <col min="1279" max="1279" width="13.42578125" style="5" customWidth="1"/>
    <col min="1280" max="1283" width="15" style="5" customWidth="1"/>
    <col min="1284" max="1533" width="8.85546875" style="5"/>
    <col min="1534" max="1534" width="37.42578125" style="5" customWidth="1"/>
    <col min="1535" max="1535" width="13.42578125" style="5" customWidth="1"/>
    <col min="1536" max="1539" width="15" style="5" customWidth="1"/>
    <col min="1540" max="1789" width="8.85546875" style="5"/>
    <col min="1790" max="1790" width="37.42578125" style="5" customWidth="1"/>
    <col min="1791" max="1791" width="13.42578125" style="5" customWidth="1"/>
    <col min="1792" max="1795" width="15" style="5" customWidth="1"/>
    <col min="1796" max="2045" width="8.85546875" style="5"/>
    <col min="2046" max="2046" width="37.42578125" style="5" customWidth="1"/>
    <col min="2047" max="2047" width="13.42578125" style="5" customWidth="1"/>
    <col min="2048" max="2051" width="15" style="5" customWidth="1"/>
    <col min="2052" max="2301" width="8.85546875" style="5"/>
    <col min="2302" max="2302" width="37.42578125" style="5" customWidth="1"/>
    <col min="2303" max="2303" width="13.42578125" style="5" customWidth="1"/>
    <col min="2304" max="2307" width="15" style="5" customWidth="1"/>
    <col min="2308" max="2557" width="8.85546875" style="5"/>
    <col min="2558" max="2558" width="37.42578125" style="5" customWidth="1"/>
    <col min="2559" max="2559" width="13.42578125" style="5" customWidth="1"/>
    <col min="2560" max="2563" width="15" style="5" customWidth="1"/>
    <col min="2564" max="2813" width="8.85546875" style="5"/>
    <col min="2814" max="2814" width="37.42578125" style="5" customWidth="1"/>
    <col min="2815" max="2815" width="13.42578125" style="5" customWidth="1"/>
    <col min="2816" max="2819" width="15" style="5" customWidth="1"/>
    <col min="2820" max="3069" width="8.85546875" style="5"/>
    <col min="3070" max="3070" width="37.42578125" style="5" customWidth="1"/>
    <col min="3071" max="3071" width="13.42578125" style="5" customWidth="1"/>
    <col min="3072" max="3075" width="15" style="5" customWidth="1"/>
    <col min="3076" max="3325" width="8.85546875" style="5"/>
    <col min="3326" max="3326" width="37.42578125" style="5" customWidth="1"/>
    <col min="3327" max="3327" width="13.42578125" style="5" customWidth="1"/>
    <col min="3328" max="3331" width="15" style="5" customWidth="1"/>
    <col min="3332" max="3581" width="8.85546875" style="5"/>
    <col min="3582" max="3582" width="37.42578125" style="5" customWidth="1"/>
    <col min="3583" max="3583" width="13.42578125" style="5" customWidth="1"/>
    <col min="3584" max="3587" width="15" style="5" customWidth="1"/>
    <col min="3588" max="3837" width="8.85546875" style="5"/>
    <col min="3838" max="3838" width="37.42578125" style="5" customWidth="1"/>
    <col min="3839" max="3839" width="13.42578125" style="5" customWidth="1"/>
    <col min="3840" max="3843" width="15" style="5" customWidth="1"/>
    <col min="3844" max="4093" width="8.85546875" style="5"/>
    <col min="4094" max="4094" width="37.42578125" style="5" customWidth="1"/>
    <col min="4095" max="4095" width="13.42578125" style="5" customWidth="1"/>
    <col min="4096" max="4099" width="15" style="5" customWidth="1"/>
    <col min="4100" max="4349" width="8.85546875" style="5"/>
    <col min="4350" max="4350" width="37.42578125" style="5" customWidth="1"/>
    <col min="4351" max="4351" width="13.42578125" style="5" customWidth="1"/>
    <col min="4352" max="4355" width="15" style="5" customWidth="1"/>
    <col min="4356" max="4605" width="8.85546875" style="5"/>
    <col min="4606" max="4606" width="37.42578125" style="5" customWidth="1"/>
    <col min="4607" max="4607" width="13.42578125" style="5" customWidth="1"/>
    <col min="4608" max="4611" width="15" style="5" customWidth="1"/>
    <col min="4612" max="4861" width="8.85546875" style="5"/>
    <col min="4862" max="4862" width="37.42578125" style="5" customWidth="1"/>
    <col min="4863" max="4863" width="13.42578125" style="5" customWidth="1"/>
    <col min="4864" max="4867" width="15" style="5" customWidth="1"/>
    <col min="4868" max="5117" width="8.85546875" style="5"/>
    <col min="5118" max="5118" width="37.42578125" style="5" customWidth="1"/>
    <col min="5119" max="5119" width="13.42578125" style="5" customWidth="1"/>
    <col min="5120" max="5123" width="15" style="5" customWidth="1"/>
    <col min="5124" max="5373" width="8.85546875" style="5"/>
    <col min="5374" max="5374" width="37.42578125" style="5" customWidth="1"/>
    <col min="5375" max="5375" width="13.42578125" style="5" customWidth="1"/>
    <col min="5376" max="5379" width="15" style="5" customWidth="1"/>
    <col min="5380" max="5629" width="8.85546875" style="5"/>
    <col min="5630" max="5630" width="37.42578125" style="5" customWidth="1"/>
    <col min="5631" max="5631" width="13.42578125" style="5" customWidth="1"/>
    <col min="5632" max="5635" width="15" style="5" customWidth="1"/>
    <col min="5636" max="5885" width="8.85546875" style="5"/>
    <col min="5886" max="5886" width="37.42578125" style="5" customWidth="1"/>
    <col min="5887" max="5887" width="13.42578125" style="5" customWidth="1"/>
    <col min="5888" max="5891" width="15" style="5" customWidth="1"/>
    <col min="5892" max="6141" width="8.85546875" style="5"/>
    <col min="6142" max="6142" width="37.42578125" style="5" customWidth="1"/>
    <col min="6143" max="6143" width="13.42578125" style="5" customWidth="1"/>
    <col min="6144" max="6147" width="15" style="5" customWidth="1"/>
    <col min="6148" max="6397" width="8.85546875" style="5"/>
    <col min="6398" max="6398" width="37.42578125" style="5" customWidth="1"/>
    <col min="6399" max="6399" width="13.42578125" style="5" customWidth="1"/>
    <col min="6400" max="6403" width="15" style="5" customWidth="1"/>
    <col min="6404" max="6653" width="8.85546875" style="5"/>
    <col min="6654" max="6654" width="37.42578125" style="5" customWidth="1"/>
    <col min="6655" max="6655" width="13.42578125" style="5" customWidth="1"/>
    <col min="6656" max="6659" width="15" style="5" customWidth="1"/>
    <col min="6660" max="6909" width="8.85546875" style="5"/>
    <col min="6910" max="6910" width="37.42578125" style="5" customWidth="1"/>
    <col min="6911" max="6911" width="13.42578125" style="5" customWidth="1"/>
    <col min="6912" max="6915" width="15" style="5" customWidth="1"/>
    <col min="6916" max="7165" width="8.85546875" style="5"/>
    <col min="7166" max="7166" width="37.42578125" style="5" customWidth="1"/>
    <col min="7167" max="7167" width="13.42578125" style="5" customWidth="1"/>
    <col min="7168" max="7171" width="15" style="5" customWidth="1"/>
    <col min="7172" max="7421" width="8.85546875" style="5"/>
    <col min="7422" max="7422" width="37.42578125" style="5" customWidth="1"/>
    <col min="7423" max="7423" width="13.42578125" style="5" customWidth="1"/>
    <col min="7424" max="7427" width="15" style="5" customWidth="1"/>
    <col min="7428" max="7677" width="8.85546875" style="5"/>
    <col min="7678" max="7678" width="37.42578125" style="5" customWidth="1"/>
    <col min="7679" max="7679" width="13.42578125" style="5" customWidth="1"/>
    <col min="7680" max="7683" width="15" style="5" customWidth="1"/>
    <col min="7684" max="7933" width="8.85546875" style="5"/>
    <col min="7934" max="7934" width="37.42578125" style="5" customWidth="1"/>
    <col min="7935" max="7935" width="13.42578125" style="5" customWidth="1"/>
    <col min="7936" max="7939" width="15" style="5" customWidth="1"/>
    <col min="7940" max="8189" width="8.85546875" style="5"/>
    <col min="8190" max="8190" width="37.42578125" style="5" customWidth="1"/>
    <col min="8191" max="8191" width="13.42578125" style="5" customWidth="1"/>
    <col min="8192" max="8195" width="15" style="5" customWidth="1"/>
    <col min="8196" max="8445" width="8.85546875" style="5"/>
    <col min="8446" max="8446" width="37.42578125" style="5" customWidth="1"/>
    <col min="8447" max="8447" width="13.42578125" style="5" customWidth="1"/>
    <col min="8448" max="8451" width="15" style="5" customWidth="1"/>
    <col min="8452" max="8701" width="8.85546875" style="5"/>
    <col min="8702" max="8702" width="37.42578125" style="5" customWidth="1"/>
    <col min="8703" max="8703" width="13.42578125" style="5" customWidth="1"/>
    <col min="8704" max="8707" width="15" style="5" customWidth="1"/>
    <col min="8708" max="8957" width="8.85546875" style="5"/>
    <col min="8958" max="8958" width="37.42578125" style="5" customWidth="1"/>
    <col min="8959" max="8959" width="13.42578125" style="5" customWidth="1"/>
    <col min="8960" max="8963" width="15" style="5" customWidth="1"/>
    <col min="8964" max="9213" width="8.85546875" style="5"/>
    <col min="9214" max="9214" width="37.42578125" style="5" customWidth="1"/>
    <col min="9215" max="9215" width="13.42578125" style="5" customWidth="1"/>
    <col min="9216" max="9219" width="15" style="5" customWidth="1"/>
    <col min="9220" max="9469" width="8.85546875" style="5"/>
    <col min="9470" max="9470" width="37.42578125" style="5" customWidth="1"/>
    <col min="9471" max="9471" width="13.42578125" style="5" customWidth="1"/>
    <col min="9472" max="9475" width="15" style="5" customWidth="1"/>
    <col min="9476" max="9725" width="8.85546875" style="5"/>
    <col min="9726" max="9726" width="37.42578125" style="5" customWidth="1"/>
    <col min="9727" max="9727" width="13.42578125" style="5" customWidth="1"/>
    <col min="9728" max="9731" width="15" style="5" customWidth="1"/>
    <col min="9732" max="9981" width="8.85546875" style="5"/>
    <col min="9982" max="9982" width="37.42578125" style="5" customWidth="1"/>
    <col min="9983" max="9983" width="13.42578125" style="5" customWidth="1"/>
    <col min="9984" max="9987" width="15" style="5" customWidth="1"/>
    <col min="9988" max="10237" width="8.85546875" style="5"/>
    <col min="10238" max="10238" width="37.42578125" style="5" customWidth="1"/>
    <col min="10239" max="10239" width="13.42578125" style="5" customWidth="1"/>
    <col min="10240" max="10243" width="15" style="5" customWidth="1"/>
    <col min="10244" max="10493" width="8.85546875" style="5"/>
    <col min="10494" max="10494" width="37.42578125" style="5" customWidth="1"/>
    <col min="10495" max="10495" width="13.42578125" style="5" customWidth="1"/>
    <col min="10496" max="10499" width="15" style="5" customWidth="1"/>
    <col min="10500" max="10749" width="8.85546875" style="5"/>
    <col min="10750" max="10750" width="37.42578125" style="5" customWidth="1"/>
    <col min="10751" max="10751" width="13.42578125" style="5" customWidth="1"/>
    <col min="10752" max="10755" width="15" style="5" customWidth="1"/>
    <col min="10756" max="11005" width="8.85546875" style="5"/>
    <col min="11006" max="11006" width="37.42578125" style="5" customWidth="1"/>
    <col min="11007" max="11007" width="13.42578125" style="5" customWidth="1"/>
    <col min="11008" max="11011" width="15" style="5" customWidth="1"/>
    <col min="11012" max="11261" width="8.85546875" style="5"/>
    <col min="11262" max="11262" width="37.42578125" style="5" customWidth="1"/>
    <col min="11263" max="11263" width="13.42578125" style="5" customWidth="1"/>
    <col min="11264" max="11267" width="15" style="5" customWidth="1"/>
    <col min="11268" max="11517" width="8.85546875" style="5"/>
    <col min="11518" max="11518" width="37.42578125" style="5" customWidth="1"/>
    <col min="11519" max="11519" width="13.42578125" style="5" customWidth="1"/>
    <col min="11520" max="11523" width="15" style="5" customWidth="1"/>
    <col min="11524" max="11773" width="8.85546875" style="5"/>
    <col min="11774" max="11774" width="37.42578125" style="5" customWidth="1"/>
    <col min="11775" max="11775" width="13.42578125" style="5" customWidth="1"/>
    <col min="11776" max="11779" width="15" style="5" customWidth="1"/>
    <col min="11780" max="12029" width="8.85546875" style="5"/>
    <col min="12030" max="12030" width="37.42578125" style="5" customWidth="1"/>
    <col min="12031" max="12031" width="13.42578125" style="5" customWidth="1"/>
    <col min="12032" max="12035" width="15" style="5" customWidth="1"/>
    <col min="12036" max="12285" width="8.85546875" style="5"/>
    <col min="12286" max="12286" width="37.42578125" style="5" customWidth="1"/>
    <col min="12287" max="12287" width="13.42578125" style="5" customWidth="1"/>
    <col min="12288" max="12291" width="15" style="5" customWidth="1"/>
    <col min="12292" max="12541" width="8.85546875" style="5"/>
    <col min="12542" max="12542" width="37.42578125" style="5" customWidth="1"/>
    <col min="12543" max="12543" width="13.42578125" style="5" customWidth="1"/>
    <col min="12544" max="12547" width="15" style="5" customWidth="1"/>
    <col min="12548" max="12797" width="8.85546875" style="5"/>
    <col min="12798" max="12798" width="37.42578125" style="5" customWidth="1"/>
    <col min="12799" max="12799" width="13.42578125" style="5" customWidth="1"/>
    <col min="12800" max="12803" width="15" style="5" customWidth="1"/>
    <col min="12804" max="13053" width="8.85546875" style="5"/>
    <col min="13054" max="13054" width="37.42578125" style="5" customWidth="1"/>
    <col min="13055" max="13055" width="13.42578125" style="5" customWidth="1"/>
    <col min="13056" max="13059" width="15" style="5" customWidth="1"/>
    <col min="13060" max="13309" width="8.85546875" style="5"/>
    <col min="13310" max="13310" width="37.42578125" style="5" customWidth="1"/>
    <col min="13311" max="13311" width="13.42578125" style="5" customWidth="1"/>
    <col min="13312" max="13315" width="15" style="5" customWidth="1"/>
    <col min="13316" max="13565" width="8.85546875" style="5"/>
    <col min="13566" max="13566" width="37.42578125" style="5" customWidth="1"/>
    <col min="13567" max="13567" width="13.42578125" style="5" customWidth="1"/>
    <col min="13568" max="13571" width="15" style="5" customWidth="1"/>
    <col min="13572" max="13821" width="8.85546875" style="5"/>
    <col min="13822" max="13822" width="37.42578125" style="5" customWidth="1"/>
    <col min="13823" max="13823" width="13.42578125" style="5" customWidth="1"/>
    <col min="13824" max="13827" width="15" style="5" customWidth="1"/>
    <col min="13828" max="14077" width="8.85546875" style="5"/>
    <col min="14078" max="14078" width="37.42578125" style="5" customWidth="1"/>
    <col min="14079" max="14079" width="13.42578125" style="5" customWidth="1"/>
    <col min="14080" max="14083" width="15" style="5" customWidth="1"/>
    <col min="14084" max="14333" width="8.85546875" style="5"/>
    <col min="14334" max="14334" width="37.42578125" style="5" customWidth="1"/>
    <col min="14335" max="14335" width="13.42578125" style="5" customWidth="1"/>
    <col min="14336" max="14339" width="15" style="5" customWidth="1"/>
    <col min="14340" max="14589" width="8.85546875" style="5"/>
    <col min="14590" max="14590" width="37.42578125" style="5" customWidth="1"/>
    <col min="14591" max="14591" width="13.42578125" style="5" customWidth="1"/>
    <col min="14592" max="14595" width="15" style="5" customWidth="1"/>
    <col min="14596" max="14845" width="8.85546875" style="5"/>
    <col min="14846" max="14846" width="37.42578125" style="5" customWidth="1"/>
    <col min="14847" max="14847" width="13.42578125" style="5" customWidth="1"/>
    <col min="14848" max="14851" width="15" style="5" customWidth="1"/>
    <col min="14852" max="15101" width="8.85546875" style="5"/>
    <col min="15102" max="15102" width="37.42578125" style="5" customWidth="1"/>
    <col min="15103" max="15103" width="13.42578125" style="5" customWidth="1"/>
    <col min="15104" max="15107" width="15" style="5" customWidth="1"/>
    <col min="15108" max="15357" width="8.85546875" style="5"/>
    <col min="15358" max="15358" width="37.42578125" style="5" customWidth="1"/>
    <col min="15359" max="15359" width="13.42578125" style="5" customWidth="1"/>
    <col min="15360" max="15363" width="15" style="5" customWidth="1"/>
    <col min="15364" max="15613" width="8.85546875" style="5"/>
    <col min="15614" max="15614" width="37.42578125" style="5" customWidth="1"/>
    <col min="15615" max="15615" width="13.42578125" style="5" customWidth="1"/>
    <col min="15616" max="15619" width="15" style="5" customWidth="1"/>
    <col min="15620" max="15869" width="8.85546875" style="5"/>
    <col min="15870" max="15870" width="37.42578125" style="5" customWidth="1"/>
    <col min="15871" max="15871" width="13.42578125" style="5" customWidth="1"/>
    <col min="15872" max="15875" width="15" style="5" customWidth="1"/>
    <col min="15876" max="16125" width="8.85546875" style="5"/>
    <col min="16126" max="16126" width="37.42578125" style="5" customWidth="1"/>
    <col min="16127" max="16127" width="13.42578125" style="5" customWidth="1"/>
    <col min="16128" max="16131" width="15" style="5" customWidth="1"/>
    <col min="16132" max="16384" width="8.85546875" style="5"/>
  </cols>
  <sheetData>
    <row r="1" spans="1:8" ht="25.9" customHeight="1">
      <c r="A1" s="156" t="s">
        <v>164</v>
      </c>
      <c r="B1" s="157"/>
      <c r="C1" s="158"/>
      <c r="D1" s="159"/>
      <c r="E1" s="67"/>
      <c r="F1" s="67"/>
    </row>
    <row r="2" spans="1:8" s="6" customFormat="1" ht="28.5" customHeight="1">
      <c r="A2" s="126"/>
      <c r="B2" s="127"/>
      <c r="C2" s="84" t="str">
        <f>+'Profit or Loss'!C2</f>
        <v>Current period 
Unaudited</v>
      </c>
      <c r="D2" s="160" t="str">
        <f>+'Profit or Loss'!D2</f>
        <v>Previous period 
Unaudited</v>
      </c>
      <c r="E2" s="42"/>
      <c r="F2" s="47"/>
    </row>
    <row r="3" spans="1:8" s="6" customFormat="1" ht="24">
      <c r="A3" s="128" t="s">
        <v>47</v>
      </c>
      <c r="B3" s="129" t="s">
        <v>26</v>
      </c>
      <c r="C3" s="161" t="str">
        <f>+'Profit or Loss'!C3</f>
        <v>1 January-
31 March 2019</v>
      </c>
      <c r="D3" s="162" t="str">
        <f>+'Profit or Loss'!D3</f>
        <v>1 January-
31 March 2018</v>
      </c>
      <c r="E3" s="68"/>
      <c r="F3" s="69"/>
    </row>
    <row r="4" spans="1:8">
      <c r="A4" s="163"/>
      <c r="B4" s="164"/>
      <c r="C4" s="165"/>
      <c r="D4" s="100"/>
      <c r="E4" s="70"/>
      <c r="F4" s="43"/>
    </row>
    <row r="5" spans="1:8" ht="15" customHeight="1">
      <c r="A5" s="98" t="s">
        <v>75</v>
      </c>
      <c r="B5" s="136"/>
      <c r="C5" s="166">
        <f>+'Profit or Loss'!C34</f>
        <v>477960</v>
      </c>
      <c r="D5" s="166">
        <f>+'Profit or Loss'!D34</f>
        <v>432265</v>
      </c>
      <c r="E5" s="71"/>
      <c r="F5" s="71"/>
    </row>
    <row r="6" spans="1:8">
      <c r="A6" s="134"/>
      <c r="B6" s="101"/>
      <c r="C6" s="101"/>
      <c r="D6" s="102"/>
      <c r="E6" s="44"/>
      <c r="F6" s="45"/>
    </row>
    <row r="7" spans="1:8">
      <c r="A7" s="134" t="s">
        <v>143</v>
      </c>
      <c r="B7" s="101"/>
      <c r="C7" s="101"/>
      <c r="D7" s="102"/>
      <c r="E7" s="44"/>
      <c r="F7" s="45"/>
    </row>
    <row r="8" spans="1:8">
      <c r="A8" s="134"/>
      <c r="B8" s="101"/>
      <c r="C8" s="101"/>
      <c r="D8" s="102"/>
      <c r="E8" s="44"/>
      <c r="F8" s="45"/>
    </row>
    <row r="9" spans="1:8">
      <c r="A9" s="134" t="s">
        <v>76</v>
      </c>
      <c r="B9" s="102"/>
      <c r="C9" s="102"/>
      <c r="D9" s="102"/>
      <c r="E9" s="45"/>
      <c r="F9" s="45"/>
    </row>
    <row r="10" spans="1:8">
      <c r="A10" s="94" t="s">
        <v>144</v>
      </c>
      <c r="B10" s="167">
        <f>+'[1]Kapsamlı Gelir Tablosu'!B10</f>
        <v>17</v>
      </c>
      <c r="C10" s="168">
        <f>+'[1]Kapsamlı Gelir Tablosu'!C10</f>
        <v>15097</v>
      </c>
      <c r="D10" s="168">
        <f>+'[1]Kapsamlı Gelir Tablosu'!D10</f>
        <v>-1753</v>
      </c>
      <c r="E10" s="72"/>
      <c r="F10" s="72"/>
    </row>
    <row r="11" spans="1:8" ht="24">
      <c r="A11" s="169" t="s">
        <v>145</v>
      </c>
      <c r="B11" s="167">
        <f>+'[1]Kapsamlı Gelir Tablosu'!B11</f>
        <v>17</v>
      </c>
      <c r="C11" s="168">
        <f>+'[1]Kapsamlı Gelir Tablosu'!C11</f>
        <v>2341</v>
      </c>
      <c r="D11" s="168">
        <f>+'[1]Kapsamlı Gelir Tablosu'!D11</f>
        <v>-1351</v>
      </c>
      <c r="E11" s="72"/>
      <c r="F11" s="72"/>
    </row>
    <row r="12" spans="1:8">
      <c r="A12" s="94"/>
      <c r="B12" s="167"/>
      <c r="C12" s="170"/>
      <c r="D12" s="170"/>
      <c r="E12" s="73"/>
      <c r="F12" s="73"/>
    </row>
    <row r="13" spans="1:8">
      <c r="A13" s="134" t="s">
        <v>77</v>
      </c>
      <c r="B13" s="167"/>
      <c r="C13" s="170"/>
      <c r="D13" s="170"/>
      <c r="E13" s="73"/>
      <c r="F13" s="73"/>
    </row>
    <row r="14" spans="1:8">
      <c r="A14" s="94" t="s">
        <v>146</v>
      </c>
      <c r="B14" s="167">
        <f>+'[1]Kapsamlı Gelir Tablosu'!B14</f>
        <v>17</v>
      </c>
      <c r="C14" s="168">
        <f>+'[1]Kapsamlı Gelir Tablosu'!C14</f>
        <v>-3019</v>
      </c>
      <c r="D14" s="168">
        <f>+'[1]Kapsamlı Gelir Tablosu'!D14</f>
        <v>351</v>
      </c>
      <c r="E14" s="72"/>
      <c r="F14" s="72"/>
      <c r="H14" s="80"/>
    </row>
    <row r="15" spans="1:8" ht="24">
      <c r="A15" s="171" t="s">
        <v>125</v>
      </c>
      <c r="B15" s="172">
        <f>+'[1]Kapsamlı Gelir Tablosu'!B15</f>
        <v>17</v>
      </c>
      <c r="C15" s="173">
        <f>+'[1]Kapsamlı Gelir Tablosu'!C15</f>
        <v>-117</v>
      </c>
      <c r="D15" s="173">
        <f>+'[1]Kapsamlı Gelir Tablosu'!D15</f>
        <v>68</v>
      </c>
      <c r="E15" s="72"/>
      <c r="F15" s="72"/>
      <c r="H15" s="80"/>
    </row>
    <row r="16" spans="1:8">
      <c r="A16" s="94"/>
      <c r="B16" s="167"/>
      <c r="C16" s="168"/>
      <c r="D16" s="168"/>
      <c r="E16" s="72"/>
      <c r="F16" s="72"/>
    </row>
    <row r="17" spans="1:8">
      <c r="A17" s="134" t="s">
        <v>78</v>
      </c>
      <c r="B17" s="167"/>
      <c r="C17" s="168"/>
      <c r="D17" s="168"/>
      <c r="E17" s="72"/>
      <c r="F17" s="72"/>
    </row>
    <row r="18" spans="1:8">
      <c r="A18" s="174" t="s">
        <v>147</v>
      </c>
      <c r="B18" s="167">
        <f>+'[1]Kapsamlı Gelir Tablosu'!B18</f>
        <v>17</v>
      </c>
      <c r="C18" s="176">
        <f>+'[1]Kapsamlı Gelir Tablosu'!C18</f>
        <v>-52824</v>
      </c>
      <c r="D18" s="176">
        <f>+'[1]Kapsamlı Gelir Tablosu'!D18</f>
        <v>-125583</v>
      </c>
      <c r="E18" s="74"/>
      <c r="F18" s="74"/>
    </row>
    <row r="19" spans="1:8">
      <c r="A19" s="174"/>
      <c r="B19" s="175"/>
      <c r="C19" s="176"/>
      <c r="D19" s="176"/>
      <c r="E19" s="234"/>
      <c r="F19" s="234"/>
    </row>
    <row r="20" spans="1:8">
      <c r="A20" s="177" t="s">
        <v>79</v>
      </c>
      <c r="B20" s="167"/>
      <c r="C20" s="168"/>
      <c r="D20" s="168"/>
      <c r="E20" s="72"/>
      <c r="F20" s="72"/>
    </row>
    <row r="21" spans="1:8">
      <c r="A21" s="178" t="s">
        <v>80</v>
      </c>
      <c r="B21" s="172">
        <f>+'[1]Kapsamlı Gelir Tablosu'!B21</f>
        <v>17</v>
      </c>
      <c r="C21" s="173">
        <f>+'[1]Kapsamlı Gelir Tablosu'!C21</f>
        <v>11268</v>
      </c>
      <c r="D21" s="173">
        <f>+'[1]Kapsamlı Gelir Tablosu'!D21</f>
        <v>27603</v>
      </c>
      <c r="E21" s="74"/>
      <c r="F21" s="74"/>
      <c r="H21" s="80"/>
    </row>
    <row r="22" spans="1:8">
      <c r="A22" s="179"/>
      <c r="B22" s="167"/>
      <c r="C22" s="180"/>
      <c r="D22" s="180"/>
      <c r="E22" s="75"/>
      <c r="F22" s="75"/>
    </row>
    <row r="23" spans="1:8">
      <c r="A23" s="98" t="s">
        <v>126</v>
      </c>
      <c r="B23" s="136"/>
      <c r="C23" s="181">
        <f>+SUM(C10:C21)</f>
        <v>-27254</v>
      </c>
      <c r="D23" s="181">
        <f>+SUM(D10:D21)</f>
        <v>-100665</v>
      </c>
      <c r="E23" s="76"/>
      <c r="F23" s="76"/>
    </row>
    <row r="24" spans="1:8">
      <c r="A24" s="98"/>
      <c r="B24" s="136"/>
      <c r="C24" s="136"/>
      <c r="D24" s="137"/>
      <c r="E24" s="49"/>
      <c r="F24" s="53"/>
    </row>
    <row r="25" spans="1:8" ht="18.75" customHeight="1" thickBot="1">
      <c r="A25" s="182" t="s">
        <v>19</v>
      </c>
      <c r="B25" s="183"/>
      <c r="C25" s="184">
        <f>+C5+C23</f>
        <v>450706</v>
      </c>
      <c r="D25" s="184">
        <f>+D5+D23</f>
        <v>331600</v>
      </c>
      <c r="E25" s="77"/>
      <c r="F25" s="77"/>
    </row>
    <row r="26" spans="1:8" ht="12.75" thickTop="1"/>
  </sheetData>
  <pageMargins left="0.70866141732283472" right="0.70866141732283472" top="0.74803149606299213" bottom="0.74803149606299213" header="0.31496062992125984" footer="0.31496062992125984"/>
  <pageSetup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showGridLines="0" view="pageBreakPreview" zoomScale="85" zoomScaleNormal="100" zoomScaleSheetLayoutView="85" workbookViewId="0">
      <selection activeCell="D19" sqref="D19"/>
    </sheetView>
  </sheetViews>
  <sheetFormatPr defaultColWidth="9.140625" defaultRowHeight="12"/>
  <cols>
    <col min="1" max="1" width="34.7109375" style="4" customWidth="1"/>
    <col min="2" max="4" width="14" style="4" customWidth="1"/>
    <col min="5" max="5" width="18.5703125" style="4" customWidth="1"/>
    <col min="6" max="6" width="15.28515625" style="4" customWidth="1"/>
    <col min="7" max="7" width="2" style="4" customWidth="1"/>
    <col min="8" max="8" width="20.5703125" style="4" customWidth="1"/>
    <col min="9" max="9" width="16.42578125" style="4" customWidth="1"/>
    <col min="10" max="10" width="13.85546875" style="4" bestFit="1" customWidth="1"/>
    <col min="11" max="11" width="13.28515625" style="4" customWidth="1"/>
    <col min="12" max="12" width="14.7109375" style="28" customWidth="1"/>
    <col min="13" max="13" width="9.140625" style="4"/>
    <col min="14" max="14" width="28.7109375" style="4" bestFit="1" customWidth="1"/>
    <col min="15" max="16384" width="9.140625" style="4"/>
  </cols>
  <sheetData>
    <row r="1" spans="1:14" ht="25.9" customHeight="1">
      <c r="A1" s="156" t="s">
        <v>166</v>
      </c>
      <c r="B1" s="156"/>
      <c r="C1" s="156"/>
      <c r="D1" s="156"/>
      <c r="E1" s="156"/>
      <c r="F1" s="185"/>
      <c r="G1" s="185"/>
      <c r="H1" s="185"/>
      <c r="I1" s="185"/>
      <c r="J1" s="185"/>
      <c r="K1" s="185"/>
      <c r="L1" s="186"/>
    </row>
    <row r="2" spans="1:14" ht="76.5" customHeight="1">
      <c r="A2" s="6"/>
      <c r="B2" s="6"/>
      <c r="C2" s="6"/>
      <c r="D2" s="6"/>
      <c r="E2" s="248" t="s">
        <v>136</v>
      </c>
      <c r="F2" s="248"/>
      <c r="G2" s="187"/>
      <c r="H2" s="129" t="s">
        <v>153</v>
      </c>
      <c r="I2" s="188"/>
      <c r="J2" s="249" t="s">
        <v>117</v>
      </c>
      <c r="K2" s="249"/>
      <c r="L2" s="189"/>
    </row>
    <row r="3" spans="1:14" s="13" customFormat="1" ht="81.75" customHeight="1">
      <c r="A3" s="190" t="s">
        <v>47</v>
      </c>
      <c r="B3" s="129" t="s">
        <v>81</v>
      </c>
      <c r="C3" s="129" t="s">
        <v>31</v>
      </c>
      <c r="D3" s="129" t="s">
        <v>82</v>
      </c>
      <c r="E3" s="191" t="s">
        <v>148</v>
      </c>
      <c r="F3" s="191" t="s">
        <v>37</v>
      </c>
      <c r="G3" s="191"/>
      <c r="H3" s="191" t="s">
        <v>154</v>
      </c>
      <c r="I3" s="191" t="s">
        <v>83</v>
      </c>
      <c r="J3" s="129" t="s">
        <v>149</v>
      </c>
      <c r="K3" s="129" t="s">
        <v>84</v>
      </c>
      <c r="L3" s="129" t="s">
        <v>85</v>
      </c>
      <c r="N3" s="4"/>
    </row>
    <row r="4" spans="1:14" s="12" customFormat="1" ht="25.5" customHeight="1">
      <c r="A4" s="192" t="s">
        <v>123</v>
      </c>
      <c r="B4" s="193">
        <f>+'[1]Özkaynak Değişim Tablosu'!B4</f>
        <v>350910</v>
      </c>
      <c r="C4" s="193">
        <f>+'[1]Özkaynak Değişim Tablosu'!C4</f>
        <v>27920</v>
      </c>
      <c r="D4" s="193">
        <f>+'[1]Özkaynak Değişim Tablosu'!D4</f>
        <v>8</v>
      </c>
      <c r="E4" s="193">
        <f>+'[1]Özkaynak Değişim Tablosu'!E4</f>
        <v>15608</v>
      </c>
      <c r="F4" s="193">
        <f>+'[1]Özkaynak Değişim Tablosu'!F4</f>
        <v>-14001</v>
      </c>
      <c r="G4" s="193"/>
      <c r="H4" s="193">
        <f>+'[1]Özkaynak Değişim Tablosu'!H4</f>
        <v>-503120</v>
      </c>
      <c r="I4" s="193">
        <f>+'[1]Özkaynak Değişim Tablosu'!I4</f>
        <v>254404</v>
      </c>
      <c r="J4" s="193">
        <f>+'[1]Özkaynak Değişim Tablosu'!J4</f>
        <v>2074147</v>
      </c>
      <c r="K4" s="193">
        <f>+'[1]Özkaynak Değişim Tablosu'!K4</f>
        <v>1489983</v>
      </c>
      <c r="L4" s="193">
        <f>+SUM(B4:K4)</f>
        <v>3695859</v>
      </c>
      <c r="N4" s="4"/>
    </row>
    <row r="5" spans="1:14">
      <c r="A5" s="94"/>
      <c r="B5" s="139"/>
      <c r="C5" s="139"/>
      <c r="D5" s="139"/>
      <c r="E5" s="139"/>
      <c r="F5" s="139"/>
      <c r="G5" s="139"/>
      <c r="H5" s="139"/>
      <c r="I5" s="139"/>
      <c r="J5" s="194"/>
      <c r="K5" s="194"/>
      <c r="L5" s="139"/>
      <c r="N5" s="13"/>
    </row>
    <row r="6" spans="1:14">
      <c r="A6" s="94" t="s">
        <v>86</v>
      </c>
      <c r="B6" s="195">
        <f>+'[1]Özkaynak Değişim Tablosu'!B6</f>
        <v>0</v>
      </c>
      <c r="C6" s="195">
        <f>+'[1]Özkaynak Değişim Tablosu'!C6</f>
        <v>0</v>
      </c>
      <c r="D6" s="195">
        <f>+'[1]Özkaynak Değişim Tablosu'!D6</f>
        <v>0</v>
      </c>
      <c r="E6" s="195">
        <f>+'[1]Özkaynak Değişim Tablosu'!E6</f>
        <v>0</v>
      </c>
      <c r="F6" s="195">
        <f>+'[1]Özkaynak Değişim Tablosu'!F6</f>
        <v>0</v>
      </c>
      <c r="G6" s="195"/>
      <c r="H6" s="195">
        <f>+'[1]Özkaynak Değişim Tablosu'!H6</f>
        <v>0</v>
      </c>
      <c r="I6" s="195">
        <f>+'[1]Özkaynak Değişim Tablosu'!I6</f>
        <v>0</v>
      </c>
      <c r="J6" s="195">
        <f>+'[1]Özkaynak Değişim Tablosu'!J6</f>
        <v>0</v>
      </c>
      <c r="K6" s="195">
        <f>+'[1]Özkaynak Değişim Tablosu'!K6</f>
        <v>432265</v>
      </c>
      <c r="L6" s="195">
        <f>+SUM(B6:K6)</f>
        <v>432265</v>
      </c>
      <c r="N6" s="12"/>
    </row>
    <row r="7" spans="1:14">
      <c r="A7" s="152" t="s">
        <v>87</v>
      </c>
      <c r="B7" s="196">
        <f>+'[1]Özkaynak Değişim Tablosu'!B7</f>
        <v>0</v>
      </c>
      <c r="C7" s="196">
        <f>+'[1]Özkaynak Değişim Tablosu'!C7</f>
        <v>0</v>
      </c>
      <c r="D7" s="196">
        <f>+'[1]Özkaynak Değişim Tablosu'!D7</f>
        <v>0</v>
      </c>
      <c r="E7" s="196">
        <f>+'[1]Özkaynak Değişim Tablosu'!E7</f>
        <v>-1283</v>
      </c>
      <c r="F7" s="196">
        <f>+'[1]Özkaynak Değişim Tablosu'!F7</f>
        <v>-1402</v>
      </c>
      <c r="G7" s="196"/>
      <c r="H7" s="196">
        <f>+'[1]Özkaynak Değişim Tablosu'!H7</f>
        <v>-97980</v>
      </c>
      <c r="I7" s="196">
        <f>+'[1]Özkaynak Değişim Tablosu'!I7</f>
        <v>0</v>
      </c>
      <c r="J7" s="196">
        <f>+'[1]Özkaynak Değişim Tablosu'!J7</f>
        <v>0</v>
      </c>
      <c r="K7" s="196">
        <f>+'[1]Özkaynak Değişim Tablosu'!K7</f>
        <v>0</v>
      </c>
      <c r="L7" s="196">
        <f>+SUM(B7:K7)</f>
        <v>-100665</v>
      </c>
    </row>
    <row r="8" spans="1:14">
      <c r="A8" s="197" t="s">
        <v>19</v>
      </c>
      <c r="B8" s="195">
        <f>+SUM(B6:B7)</f>
        <v>0</v>
      </c>
      <c r="C8" s="195">
        <f t="shared" ref="C8:K8" si="0">+SUM(C6:C7)</f>
        <v>0</v>
      </c>
      <c r="D8" s="195">
        <f t="shared" si="0"/>
        <v>0</v>
      </c>
      <c r="E8" s="195">
        <f t="shared" si="0"/>
        <v>-1283</v>
      </c>
      <c r="F8" s="195">
        <f t="shared" si="0"/>
        <v>-1402</v>
      </c>
      <c r="G8" s="195"/>
      <c r="H8" s="195">
        <f t="shared" ref="H8" si="1">+SUM(H6:H7)</f>
        <v>-97980</v>
      </c>
      <c r="I8" s="195">
        <f t="shared" si="0"/>
        <v>0</v>
      </c>
      <c r="J8" s="195">
        <f t="shared" si="0"/>
        <v>0</v>
      </c>
      <c r="K8" s="195">
        <f t="shared" si="0"/>
        <v>432265</v>
      </c>
      <c r="L8" s="195">
        <f>+SUM(B8:K8)</f>
        <v>331600</v>
      </c>
    </row>
    <row r="9" spans="1:14" s="12" customFormat="1">
      <c r="A9" s="94" t="s">
        <v>20</v>
      </c>
      <c r="B9" s="195">
        <f>+'[1]Özkaynak Değişim Tablosu'!B9</f>
        <v>0</v>
      </c>
      <c r="C9" s="195">
        <f>+'[1]Özkaynak Değişim Tablosu'!C9</f>
        <v>0</v>
      </c>
      <c r="D9" s="195">
        <f>+'[1]Özkaynak Değişim Tablosu'!D9</f>
        <v>0</v>
      </c>
      <c r="E9" s="195">
        <f>+'[1]Özkaynak Değişim Tablosu'!E9</f>
        <v>0</v>
      </c>
      <c r="F9" s="195">
        <f>+'[1]Özkaynak Değişim Tablosu'!F9</f>
        <v>0</v>
      </c>
      <c r="G9" s="195"/>
      <c r="H9" s="195">
        <f>+'[1]Özkaynak Değişim Tablosu'!H9</f>
        <v>0</v>
      </c>
      <c r="I9" s="195">
        <f>+'[1]Özkaynak Değişim Tablosu'!I9</f>
        <v>78253</v>
      </c>
      <c r="J9" s="195">
        <f>+'[1]Özkaynak Değişim Tablosu'!J9</f>
        <v>1411730</v>
      </c>
      <c r="K9" s="195">
        <f>+'[1]Özkaynak Değişim Tablosu'!K9</f>
        <v>-1489983</v>
      </c>
      <c r="L9" s="195">
        <f>+SUM(B9:K9)</f>
        <v>0</v>
      </c>
      <c r="N9" s="4"/>
    </row>
    <row r="10" spans="1:14">
      <c r="A10" s="152" t="s">
        <v>29</v>
      </c>
      <c r="B10" s="196">
        <f>+'[1]Özkaynak Değişim Tablosu'!B10</f>
        <v>0</v>
      </c>
      <c r="C10" s="196">
        <f>+'[1]Özkaynak Değişim Tablosu'!C10</f>
        <v>0</v>
      </c>
      <c r="D10" s="196">
        <f>+'[1]Özkaynak Değişim Tablosu'!D10</f>
        <v>0</v>
      </c>
      <c r="E10" s="196">
        <f>+'[1]Özkaynak Değişim Tablosu'!E10</f>
        <v>0</v>
      </c>
      <c r="F10" s="196">
        <f>+'[1]Özkaynak Değişim Tablosu'!F10</f>
        <v>0</v>
      </c>
      <c r="G10" s="196"/>
      <c r="H10" s="196">
        <f>+'[1]Özkaynak Değişim Tablosu'!H10</f>
        <v>0</v>
      </c>
      <c r="I10" s="196">
        <f>+'[1]Özkaynak Değişim Tablosu'!I10</f>
        <v>0</v>
      </c>
      <c r="J10" s="196">
        <f>+'[1]Özkaynak Değişim Tablosu'!J10</f>
        <v>-800075</v>
      </c>
      <c r="K10" s="196">
        <f>+'[1]Özkaynak Değişim Tablosu'!K10</f>
        <v>0</v>
      </c>
      <c r="L10" s="196">
        <f>+SUM(B10:K10)</f>
        <v>-800075</v>
      </c>
    </row>
    <row r="11" spans="1:14" s="12" customFormat="1" ht="24" customHeight="1">
      <c r="A11" s="192" t="s">
        <v>167</v>
      </c>
      <c r="B11" s="198">
        <f>+B4+B8+B9+B10</f>
        <v>350910</v>
      </c>
      <c r="C11" s="198">
        <f>+C4+C8+C9+C10</f>
        <v>27920</v>
      </c>
      <c r="D11" s="198">
        <f>+D4+D8+D9+D10</f>
        <v>8</v>
      </c>
      <c r="E11" s="198">
        <f>+E4+E8+E9+E10</f>
        <v>14325</v>
      </c>
      <c r="F11" s="193">
        <f>+F4+F8+F9+F10</f>
        <v>-15403</v>
      </c>
      <c r="G11" s="193"/>
      <c r="H11" s="193">
        <f>+H4+H8+H9+H10</f>
        <v>-601100</v>
      </c>
      <c r="I11" s="193">
        <f>+I4+I8+I9+I10</f>
        <v>332657</v>
      </c>
      <c r="J11" s="193">
        <f>+J4+J8+J9+J10</f>
        <v>2685802</v>
      </c>
      <c r="K11" s="193">
        <f>+K4+K8+K9+K10</f>
        <v>432265</v>
      </c>
      <c r="L11" s="193">
        <f>+L4+L8+L9+L10</f>
        <v>3227384</v>
      </c>
    </row>
    <row r="12" spans="1:14">
      <c r="A12" s="199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4" ht="33" customHeight="1">
      <c r="A13" s="192" t="s">
        <v>168</v>
      </c>
      <c r="B13" s="193">
        <f>+'[1]Özkaynak Değişim Tablosu'!B13</f>
        <v>350910</v>
      </c>
      <c r="C13" s="193">
        <f>+'[1]Özkaynak Değişim Tablosu'!C13</f>
        <v>27920</v>
      </c>
      <c r="D13" s="193">
        <f>+'[1]Özkaynak Değişim Tablosu'!D13</f>
        <v>8</v>
      </c>
      <c r="E13" s="193">
        <f>+'[1]Özkaynak Değişim Tablosu'!E13</f>
        <v>10859</v>
      </c>
      <c r="F13" s="193">
        <f>+'[1]Özkaynak Değişim Tablosu'!F13</f>
        <v>-279</v>
      </c>
      <c r="G13" s="193"/>
      <c r="H13" s="193">
        <f>+'[1]Özkaynak Değişim Tablosu'!H13</f>
        <v>-794287</v>
      </c>
      <c r="I13" s="193">
        <f>+'[1]Özkaynak Değişim Tablosu'!I13</f>
        <v>370599</v>
      </c>
      <c r="J13" s="193">
        <f>+'[1]Özkaynak Değişim Tablosu'!J13</f>
        <v>2244313</v>
      </c>
      <c r="K13" s="193">
        <f>+'[1]Özkaynak Değişim Tablosu'!K13</f>
        <v>1683196</v>
      </c>
      <c r="L13" s="193">
        <f>+SUM(B13:K13)</f>
        <v>3893239</v>
      </c>
    </row>
    <row r="14" spans="1:14">
      <c r="A14" s="200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4">
      <c r="A15" s="94" t="s">
        <v>88</v>
      </c>
      <c r="B15" s="195">
        <f>+'[1]Özkaynak Değişim Tablosu'!B15</f>
        <v>0</v>
      </c>
      <c r="C15" s="195">
        <f>+'[1]Özkaynak Değişim Tablosu'!C15</f>
        <v>0</v>
      </c>
      <c r="D15" s="195">
        <f>+'[1]Özkaynak Değişim Tablosu'!D15</f>
        <v>0</v>
      </c>
      <c r="E15" s="195">
        <f>+'[1]Özkaynak Değişim Tablosu'!E15</f>
        <v>0</v>
      </c>
      <c r="F15" s="195">
        <f>+'[1]Özkaynak Değişim Tablosu'!F15</f>
        <v>0</v>
      </c>
      <c r="G15" s="195"/>
      <c r="H15" s="195">
        <f>+'[1]Özkaynak Değişim Tablosu'!H15</f>
        <v>0</v>
      </c>
      <c r="I15" s="195">
        <f>+'[1]Özkaynak Değişim Tablosu'!I15</f>
        <v>0</v>
      </c>
      <c r="J15" s="195">
        <f>+'[1]Özkaynak Değişim Tablosu'!J15</f>
        <v>0</v>
      </c>
      <c r="K15" s="195">
        <f>+'[1]Özkaynak Değişim Tablosu'!K15</f>
        <v>477960</v>
      </c>
      <c r="L15" s="194">
        <f t="shared" ref="L15:L20" si="2">+SUM(B15:K15)</f>
        <v>477960</v>
      </c>
    </row>
    <row r="16" spans="1:14" s="12" customFormat="1">
      <c r="A16" s="152" t="s">
        <v>87</v>
      </c>
      <c r="B16" s="196">
        <f>+'[1]Özkaynak Değişim Tablosu'!B16</f>
        <v>0</v>
      </c>
      <c r="C16" s="196">
        <f>+'[1]Özkaynak Değişim Tablosu'!C16</f>
        <v>0</v>
      </c>
      <c r="D16" s="196">
        <f>+'[1]Özkaynak Değişim Tablosu'!D16</f>
        <v>0</v>
      </c>
      <c r="E16" s="196">
        <f>+'[1]Özkaynak Değişim Tablosu'!E16</f>
        <v>2224</v>
      </c>
      <c r="F16" s="196">
        <f>+'[1]Özkaynak Değişim Tablosu'!F16</f>
        <v>12078</v>
      </c>
      <c r="G16" s="196"/>
      <c r="H16" s="196">
        <f>+'[1]Özkaynak Değişim Tablosu'!H16</f>
        <v>-41556</v>
      </c>
      <c r="I16" s="196">
        <f>+'[1]Özkaynak Değişim Tablosu'!I16</f>
        <v>0</v>
      </c>
      <c r="J16" s="196">
        <f>+'[1]Özkaynak Değişim Tablosu'!J16</f>
        <v>0</v>
      </c>
      <c r="K16" s="196">
        <f>+'[1]Özkaynak Değişim Tablosu'!K16</f>
        <v>0</v>
      </c>
      <c r="L16" s="201">
        <f t="shared" si="2"/>
        <v>-27254</v>
      </c>
    </row>
    <row r="17" spans="1:12">
      <c r="A17" s="144" t="s">
        <v>19</v>
      </c>
      <c r="B17" s="195">
        <f>+SUM(B15:B16)</f>
        <v>0</v>
      </c>
      <c r="C17" s="195">
        <f t="shared" ref="C17" si="3">+SUM(C15:C16)</f>
        <v>0</v>
      </c>
      <c r="D17" s="195">
        <f t="shared" ref="D17" si="4">+SUM(D15:D16)</f>
        <v>0</v>
      </c>
      <c r="E17" s="195">
        <f t="shared" ref="E17" si="5">+SUM(E15:E16)</f>
        <v>2224</v>
      </c>
      <c r="F17" s="195">
        <f t="shared" ref="F17:H17" si="6">+SUM(F15:F16)</f>
        <v>12078</v>
      </c>
      <c r="G17" s="195"/>
      <c r="H17" s="195">
        <f t="shared" si="6"/>
        <v>-41556</v>
      </c>
      <c r="I17" s="195">
        <f t="shared" ref="I17" si="7">+SUM(I15:I16)</f>
        <v>0</v>
      </c>
      <c r="J17" s="195">
        <f t="shared" ref="J17" si="8">+SUM(J15:J16)</f>
        <v>0</v>
      </c>
      <c r="K17" s="195">
        <f t="shared" ref="K17" si="9">+SUM(K15:K16)</f>
        <v>477960</v>
      </c>
      <c r="L17" s="202">
        <f t="shared" si="2"/>
        <v>450706</v>
      </c>
    </row>
    <row r="18" spans="1:12">
      <c r="A18" s="94" t="s">
        <v>20</v>
      </c>
      <c r="B18" s="195">
        <f>+'[1]Özkaynak Değişim Tablosu'!B18</f>
        <v>0</v>
      </c>
      <c r="C18" s="195">
        <f>+'[1]Özkaynak Değişim Tablosu'!C18</f>
        <v>0</v>
      </c>
      <c r="D18" s="195">
        <f>+'[1]Özkaynak Değişim Tablosu'!D18</f>
        <v>0</v>
      </c>
      <c r="E18" s="195">
        <f>+'[1]Özkaynak Değişim Tablosu'!E18</f>
        <v>0</v>
      </c>
      <c r="F18" s="195">
        <f>+'[1]Özkaynak Değişim Tablosu'!F18</f>
        <v>0</v>
      </c>
      <c r="G18" s="195"/>
      <c r="H18" s="195">
        <f>+'[1]Özkaynak Değişim Tablosu'!H18</f>
        <v>0</v>
      </c>
      <c r="I18" s="195">
        <f>+'[1]Özkaynak Değişim Tablosu'!I18</f>
        <v>83517</v>
      </c>
      <c r="J18" s="195">
        <f>+'[1]Özkaynak Değişim Tablosu'!J18</f>
        <v>1599679</v>
      </c>
      <c r="K18" s="195">
        <f>+'[1]Özkaynak Değişim Tablosu'!K18</f>
        <v>-1683196</v>
      </c>
      <c r="L18" s="202">
        <f t="shared" si="2"/>
        <v>0</v>
      </c>
    </row>
    <row r="19" spans="1:12">
      <c r="A19" s="152" t="s">
        <v>29</v>
      </c>
      <c r="B19" s="196">
        <f>+'[1]Özkaynak Değişim Tablosu'!B19</f>
        <v>0</v>
      </c>
      <c r="C19" s="196">
        <f>+'[1]Özkaynak Değişim Tablosu'!C19</f>
        <v>0</v>
      </c>
      <c r="D19" s="196">
        <f>+'[1]Özkaynak Değişim Tablosu'!D19</f>
        <v>0</v>
      </c>
      <c r="E19" s="196">
        <f>+'[1]Özkaynak Değişim Tablosu'!E19</f>
        <v>0</v>
      </c>
      <c r="F19" s="196">
        <f>+'[1]Özkaynak Değişim Tablosu'!F19</f>
        <v>0</v>
      </c>
      <c r="G19" s="196"/>
      <c r="H19" s="196">
        <f>+'[1]Özkaynak Değişim Tablosu'!H19</f>
        <v>0</v>
      </c>
      <c r="I19" s="196">
        <f>+'[1]Özkaynak Değişim Tablosu'!I19</f>
        <v>0</v>
      </c>
      <c r="J19" s="196">
        <f>+'[1]Özkaynak Değişim Tablosu'!J19</f>
        <v>-852711</v>
      </c>
      <c r="K19" s="196">
        <f>+'[1]Özkaynak Değişim Tablosu'!K19</f>
        <v>0</v>
      </c>
      <c r="L19" s="201">
        <f t="shared" si="2"/>
        <v>-852711</v>
      </c>
    </row>
    <row r="20" spans="1:12" ht="27.75" customHeight="1" thickBot="1">
      <c r="A20" s="103" t="s">
        <v>169</v>
      </c>
      <c r="B20" s="203">
        <f>+B13+B17+B18+B19</f>
        <v>350910</v>
      </c>
      <c r="C20" s="203">
        <f>+C13+C17+C18+C19</f>
        <v>27920</v>
      </c>
      <c r="D20" s="203">
        <f>+D13+D17+D18+D19</f>
        <v>8</v>
      </c>
      <c r="E20" s="203">
        <f>+E13+E17+E18+E19</f>
        <v>13083</v>
      </c>
      <c r="F20" s="203">
        <f>+F13+F17+F18+F19</f>
        <v>11799</v>
      </c>
      <c r="G20" s="203"/>
      <c r="H20" s="203">
        <f>+H13+H17+H18+H19</f>
        <v>-835843</v>
      </c>
      <c r="I20" s="203">
        <f>+I13+I17+I18+I19</f>
        <v>454116</v>
      </c>
      <c r="J20" s="203">
        <f>+J13+J17+J18+J19</f>
        <v>2991281</v>
      </c>
      <c r="K20" s="203">
        <f>+K13+K17+K18+K19</f>
        <v>477960</v>
      </c>
      <c r="L20" s="203">
        <f t="shared" si="2"/>
        <v>3491234</v>
      </c>
    </row>
    <row r="21" spans="1:12" ht="12.75" thickTop="1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>
      <c r="B22" s="3"/>
      <c r="C22" s="3"/>
      <c r="D22" s="3"/>
      <c r="E22" s="3"/>
      <c r="F22" s="3"/>
      <c r="G22" s="3"/>
      <c r="H22" s="2"/>
      <c r="I22" s="3"/>
      <c r="J22" s="3"/>
      <c r="K22" s="3"/>
      <c r="L22" s="3"/>
    </row>
    <row r="23" spans="1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27"/>
    </row>
    <row r="25" spans="1:12" ht="27.75" customHeight="1"/>
    <row r="26" spans="1:12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64"/>
  <sheetViews>
    <sheetView showGridLines="0" view="pageBreakPreview" zoomScale="85" zoomScaleNormal="100" zoomScaleSheetLayoutView="85" workbookViewId="0">
      <selection activeCell="D19" sqref="D19"/>
    </sheetView>
  </sheetViews>
  <sheetFormatPr defaultRowHeight="12"/>
  <cols>
    <col min="1" max="1" width="69.85546875" style="14" customWidth="1"/>
    <col min="2" max="2" width="10.85546875" style="22" customWidth="1"/>
    <col min="3" max="3" width="22.5703125" style="22" customWidth="1"/>
    <col min="4" max="4" width="24" style="14" customWidth="1"/>
    <col min="5" max="5" width="6.5703125" style="30" customWidth="1"/>
    <col min="6" max="6" width="10.140625" style="14" bestFit="1" customWidth="1"/>
    <col min="7" max="7" width="9.140625" style="14"/>
    <col min="8" max="8" width="9.140625" style="16"/>
    <col min="9" max="9" width="12.28515625" style="14" customWidth="1"/>
    <col min="10" max="10" width="11.7109375" style="14" customWidth="1"/>
    <col min="11" max="256" width="9.140625" style="14"/>
    <col min="257" max="257" width="46" style="14" customWidth="1"/>
    <col min="258" max="258" width="18.85546875" style="14" customWidth="1"/>
    <col min="259" max="260" width="15" style="14" customWidth="1"/>
    <col min="261" max="512" width="9.140625" style="14"/>
    <col min="513" max="513" width="46" style="14" customWidth="1"/>
    <col min="514" max="514" width="18.85546875" style="14" customWidth="1"/>
    <col min="515" max="516" width="15" style="14" customWidth="1"/>
    <col min="517" max="768" width="9.140625" style="14"/>
    <col min="769" max="769" width="46" style="14" customWidth="1"/>
    <col min="770" max="770" width="18.85546875" style="14" customWidth="1"/>
    <col min="771" max="772" width="15" style="14" customWidth="1"/>
    <col min="773" max="1024" width="9.140625" style="14"/>
    <col min="1025" max="1025" width="46" style="14" customWidth="1"/>
    <col min="1026" max="1026" width="18.85546875" style="14" customWidth="1"/>
    <col min="1027" max="1028" width="15" style="14" customWidth="1"/>
    <col min="1029" max="1280" width="9.140625" style="14"/>
    <col min="1281" max="1281" width="46" style="14" customWidth="1"/>
    <col min="1282" max="1282" width="18.85546875" style="14" customWidth="1"/>
    <col min="1283" max="1284" width="15" style="14" customWidth="1"/>
    <col min="1285" max="1536" width="9.140625" style="14"/>
    <col min="1537" max="1537" width="46" style="14" customWidth="1"/>
    <col min="1538" max="1538" width="18.85546875" style="14" customWidth="1"/>
    <col min="1539" max="1540" width="15" style="14" customWidth="1"/>
    <col min="1541" max="1792" width="9.140625" style="14"/>
    <col min="1793" max="1793" width="46" style="14" customWidth="1"/>
    <col min="1794" max="1794" width="18.85546875" style="14" customWidth="1"/>
    <col min="1795" max="1796" width="15" style="14" customWidth="1"/>
    <col min="1797" max="2048" width="9.140625" style="14"/>
    <col min="2049" max="2049" width="46" style="14" customWidth="1"/>
    <col min="2050" max="2050" width="18.85546875" style="14" customWidth="1"/>
    <col min="2051" max="2052" width="15" style="14" customWidth="1"/>
    <col min="2053" max="2304" width="9.140625" style="14"/>
    <col min="2305" max="2305" width="46" style="14" customWidth="1"/>
    <col min="2306" max="2306" width="18.85546875" style="14" customWidth="1"/>
    <col min="2307" max="2308" width="15" style="14" customWidth="1"/>
    <col min="2309" max="2560" width="9.140625" style="14"/>
    <col min="2561" max="2561" width="46" style="14" customWidth="1"/>
    <col min="2562" max="2562" width="18.85546875" style="14" customWidth="1"/>
    <col min="2563" max="2564" width="15" style="14" customWidth="1"/>
    <col min="2565" max="2816" width="9.140625" style="14"/>
    <col min="2817" max="2817" width="46" style="14" customWidth="1"/>
    <col min="2818" max="2818" width="18.85546875" style="14" customWidth="1"/>
    <col min="2819" max="2820" width="15" style="14" customWidth="1"/>
    <col min="2821" max="3072" width="9.140625" style="14"/>
    <col min="3073" max="3073" width="46" style="14" customWidth="1"/>
    <col min="3074" max="3074" width="18.85546875" style="14" customWidth="1"/>
    <col min="3075" max="3076" width="15" style="14" customWidth="1"/>
    <col min="3077" max="3328" width="9.140625" style="14"/>
    <col min="3329" max="3329" width="46" style="14" customWidth="1"/>
    <col min="3330" max="3330" width="18.85546875" style="14" customWidth="1"/>
    <col min="3331" max="3332" width="15" style="14" customWidth="1"/>
    <col min="3333" max="3584" width="9.140625" style="14"/>
    <col min="3585" max="3585" width="46" style="14" customWidth="1"/>
    <col min="3586" max="3586" width="18.85546875" style="14" customWidth="1"/>
    <col min="3587" max="3588" width="15" style="14" customWidth="1"/>
    <col min="3589" max="3840" width="9.140625" style="14"/>
    <col min="3841" max="3841" width="46" style="14" customWidth="1"/>
    <col min="3842" max="3842" width="18.85546875" style="14" customWidth="1"/>
    <col min="3843" max="3844" width="15" style="14" customWidth="1"/>
    <col min="3845" max="4096" width="9.140625" style="14"/>
    <col min="4097" max="4097" width="46" style="14" customWidth="1"/>
    <col min="4098" max="4098" width="18.85546875" style="14" customWidth="1"/>
    <col min="4099" max="4100" width="15" style="14" customWidth="1"/>
    <col min="4101" max="4352" width="9.140625" style="14"/>
    <col min="4353" max="4353" width="46" style="14" customWidth="1"/>
    <col min="4354" max="4354" width="18.85546875" style="14" customWidth="1"/>
    <col min="4355" max="4356" width="15" style="14" customWidth="1"/>
    <col min="4357" max="4608" width="9.140625" style="14"/>
    <col min="4609" max="4609" width="46" style="14" customWidth="1"/>
    <col min="4610" max="4610" width="18.85546875" style="14" customWidth="1"/>
    <col min="4611" max="4612" width="15" style="14" customWidth="1"/>
    <col min="4613" max="4864" width="9.140625" style="14"/>
    <col min="4865" max="4865" width="46" style="14" customWidth="1"/>
    <col min="4866" max="4866" width="18.85546875" style="14" customWidth="1"/>
    <col min="4867" max="4868" width="15" style="14" customWidth="1"/>
    <col min="4869" max="5120" width="9.140625" style="14"/>
    <col min="5121" max="5121" width="46" style="14" customWidth="1"/>
    <col min="5122" max="5122" width="18.85546875" style="14" customWidth="1"/>
    <col min="5123" max="5124" width="15" style="14" customWidth="1"/>
    <col min="5125" max="5376" width="9.140625" style="14"/>
    <col min="5377" max="5377" width="46" style="14" customWidth="1"/>
    <col min="5378" max="5378" width="18.85546875" style="14" customWidth="1"/>
    <col min="5379" max="5380" width="15" style="14" customWidth="1"/>
    <col min="5381" max="5632" width="9.140625" style="14"/>
    <col min="5633" max="5633" width="46" style="14" customWidth="1"/>
    <col min="5634" max="5634" width="18.85546875" style="14" customWidth="1"/>
    <col min="5635" max="5636" width="15" style="14" customWidth="1"/>
    <col min="5637" max="5888" width="9.140625" style="14"/>
    <col min="5889" max="5889" width="46" style="14" customWidth="1"/>
    <col min="5890" max="5890" width="18.85546875" style="14" customWidth="1"/>
    <col min="5891" max="5892" width="15" style="14" customWidth="1"/>
    <col min="5893" max="6144" width="9.140625" style="14"/>
    <col min="6145" max="6145" width="46" style="14" customWidth="1"/>
    <col min="6146" max="6146" width="18.85546875" style="14" customWidth="1"/>
    <col min="6147" max="6148" width="15" style="14" customWidth="1"/>
    <col min="6149" max="6400" width="9.140625" style="14"/>
    <col min="6401" max="6401" width="46" style="14" customWidth="1"/>
    <col min="6402" max="6402" width="18.85546875" style="14" customWidth="1"/>
    <col min="6403" max="6404" width="15" style="14" customWidth="1"/>
    <col min="6405" max="6656" width="9.140625" style="14"/>
    <col min="6657" max="6657" width="46" style="14" customWidth="1"/>
    <col min="6658" max="6658" width="18.85546875" style="14" customWidth="1"/>
    <col min="6659" max="6660" width="15" style="14" customWidth="1"/>
    <col min="6661" max="6912" width="9.140625" style="14"/>
    <col min="6913" max="6913" width="46" style="14" customWidth="1"/>
    <col min="6914" max="6914" width="18.85546875" style="14" customWidth="1"/>
    <col min="6915" max="6916" width="15" style="14" customWidth="1"/>
    <col min="6917" max="7168" width="9.140625" style="14"/>
    <col min="7169" max="7169" width="46" style="14" customWidth="1"/>
    <col min="7170" max="7170" width="18.85546875" style="14" customWidth="1"/>
    <col min="7171" max="7172" width="15" style="14" customWidth="1"/>
    <col min="7173" max="7424" width="9.140625" style="14"/>
    <col min="7425" max="7425" width="46" style="14" customWidth="1"/>
    <col min="7426" max="7426" width="18.85546875" style="14" customWidth="1"/>
    <col min="7427" max="7428" width="15" style="14" customWidth="1"/>
    <col min="7429" max="7680" width="9.140625" style="14"/>
    <col min="7681" max="7681" width="46" style="14" customWidth="1"/>
    <col min="7682" max="7682" width="18.85546875" style="14" customWidth="1"/>
    <col min="7683" max="7684" width="15" style="14" customWidth="1"/>
    <col min="7685" max="7936" width="9.140625" style="14"/>
    <col min="7937" max="7937" width="46" style="14" customWidth="1"/>
    <col min="7938" max="7938" width="18.85546875" style="14" customWidth="1"/>
    <col min="7939" max="7940" width="15" style="14" customWidth="1"/>
    <col min="7941" max="8192" width="9.140625" style="14"/>
    <col min="8193" max="8193" width="46" style="14" customWidth="1"/>
    <col min="8194" max="8194" width="18.85546875" style="14" customWidth="1"/>
    <col min="8195" max="8196" width="15" style="14" customWidth="1"/>
    <col min="8197" max="8448" width="9.140625" style="14"/>
    <col min="8449" max="8449" width="46" style="14" customWidth="1"/>
    <col min="8450" max="8450" width="18.85546875" style="14" customWidth="1"/>
    <col min="8451" max="8452" width="15" style="14" customWidth="1"/>
    <col min="8453" max="8704" width="9.140625" style="14"/>
    <col min="8705" max="8705" width="46" style="14" customWidth="1"/>
    <col min="8706" max="8706" width="18.85546875" style="14" customWidth="1"/>
    <col min="8707" max="8708" width="15" style="14" customWidth="1"/>
    <col min="8709" max="8960" width="9.140625" style="14"/>
    <col min="8961" max="8961" width="46" style="14" customWidth="1"/>
    <col min="8962" max="8962" width="18.85546875" style="14" customWidth="1"/>
    <col min="8963" max="8964" width="15" style="14" customWidth="1"/>
    <col min="8965" max="9216" width="9.140625" style="14"/>
    <col min="9217" max="9217" width="46" style="14" customWidth="1"/>
    <col min="9218" max="9218" width="18.85546875" style="14" customWidth="1"/>
    <col min="9219" max="9220" width="15" style="14" customWidth="1"/>
    <col min="9221" max="9472" width="9.140625" style="14"/>
    <col min="9473" max="9473" width="46" style="14" customWidth="1"/>
    <col min="9474" max="9474" width="18.85546875" style="14" customWidth="1"/>
    <col min="9475" max="9476" width="15" style="14" customWidth="1"/>
    <col min="9477" max="9728" width="9.140625" style="14"/>
    <col min="9729" max="9729" width="46" style="14" customWidth="1"/>
    <col min="9730" max="9730" width="18.85546875" style="14" customWidth="1"/>
    <col min="9731" max="9732" width="15" style="14" customWidth="1"/>
    <col min="9733" max="9984" width="9.140625" style="14"/>
    <col min="9985" max="9985" width="46" style="14" customWidth="1"/>
    <col min="9986" max="9986" width="18.85546875" style="14" customWidth="1"/>
    <col min="9987" max="9988" width="15" style="14" customWidth="1"/>
    <col min="9989" max="10240" width="9.140625" style="14"/>
    <col min="10241" max="10241" width="46" style="14" customWidth="1"/>
    <col min="10242" max="10242" width="18.85546875" style="14" customWidth="1"/>
    <col min="10243" max="10244" width="15" style="14" customWidth="1"/>
    <col min="10245" max="10496" width="9.140625" style="14"/>
    <col min="10497" max="10497" width="46" style="14" customWidth="1"/>
    <col min="10498" max="10498" width="18.85546875" style="14" customWidth="1"/>
    <col min="10499" max="10500" width="15" style="14" customWidth="1"/>
    <col min="10501" max="10752" width="9.140625" style="14"/>
    <col min="10753" max="10753" width="46" style="14" customWidth="1"/>
    <col min="10754" max="10754" width="18.85546875" style="14" customWidth="1"/>
    <col min="10755" max="10756" width="15" style="14" customWidth="1"/>
    <col min="10757" max="11008" width="9.140625" style="14"/>
    <col min="11009" max="11009" width="46" style="14" customWidth="1"/>
    <col min="11010" max="11010" width="18.85546875" style="14" customWidth="1"/>
    <col min="11011" max="11012" width="15" style="14" customWidth="1"/>
    <col min="11013" max="11264" width="9.140625" style="14"/>
    <col min="11265" max="11265" width="46" style="14" customWidth="1"/>
    <col min="11266" max="11266" width="18.85546875" style="14" customWidth="1"/>
    <col min="11267" max="11268" width="15" style="14" customWidth="1"/>
    <col min="11269" max="11520" width="9.140625" style="14"/>
    <col min="11521" max="11521" width="46" style="14" customWidth="1"/>
    <col min="11522" max="11522" width="18.85546875" style="14" customWidth="1"/>
    <col min="11523" max="11524" width="15" style="14" customWidth="1"/>
    <col min="11525" max="11776" width="9.140625" style="14"/>
    <col min="11777" max="11777" width="46" style="14" customWidth="1"/>
    <col min="11778" max="11778" width="18.85546875" style="14" customWidth="1"/>
    <col min="11779" max="11780" width="15" style="14" customWidth="1"/>
    <col min="11781" max="12032" width="9.140625" style="14"/>
    <col min="12033" max="12033" width="46" style="14" customWidth="1"/>
    <col min="12034" max="12034" width="18.85546875" style="14" customWidth="1"/>
    <col min="12035" max="12036" width="15" style="14" customWidth="1"/>
    <col min="12037" max="12288" width="9.140625" style="14"/>
    <col min="12289" max="12289" width="46" style="14" customWidth="1"/>
    <col min="12290" max="12290" width="18.85546875" style="14" customWidth="1"/>
    <col min="12291" max="12292" width="15" style="14" customWidth="1"/>
    <col min="12293" max="12544" width="9.140625" style="14"/>
    <col min="12545" max="12545" width="46" style="14" customWidth="1"/>
    <col min="12546" max="12546" width="18.85546875" style="14" customWidth="1"/>
    <col min="12547" max="12548" width="15" style="14" customWidth="1"/>
    <col min="12549" max="12800" width="9.140625" style="14"/>
    <col min="12801" max="12801" width="46" style="14" customWidth="1"/>
    <col min="12802" max="12802" width="18.85546875" style="14" customWidth="1"/>
    <col min="12803" max="12804" width="15" style="14" customWidth="1"/>
    <col min="12805" max="13056" width="9.140625" style="14"/>
    <col min="13057" max="13057" width="46" style="14" customWidth="1"/>
    <col min="13058" max="13058" width="18.85546875" style="14" customWidth="1"/>
    <col min="13059" max="13060" width="15" style="14" customWidth="1"/>
    <col min="13061" max="13312" width="9.140625" style="14"/>
    <col min="13313" max="13313" width="46" style="14" customWidth="1"/>
    <col min="13314" max="13314" width="18.85546875" style="14" customWidth="1"/>
    <col min="13315" max="13316" width="15" style="14" customWidth="1"/>
    <col min="13317" max="13568" width="9.140625" style="14"/>
    <col min="13569" max="13569" width="46" style="14" customWidth="1"/>
    <col min="13570" max="13570" width="18.85546875" style="14" customWidth="1"/>
    <col min="13571" max="13572" width="15" style="14" customWidth="1"/>
    <col min="13573" max="13824" width="9.140625" style="14"/>
    <col min="13825" max="13825" width="46" style="14" customWidth="1"/>
    <col min="13826" max="13826" width="18.85546875" style="14" customWidth="1"/>
    <col min="13827" max="13828" width="15" style="14" customWidth="1"/>
    <col min="13829" max="14080" width="9.140625" style="14"/>
    <col min="14081" max="14081" width="46" style="14" customWidth="1"/>
    <col min="14082" max="14082" width="18.85546875" style="14" customWidth="1"/>
    <col min="14083" max="14084" width="15" style="14" customWidth="1"/>
    <col min="14085" max="14336" width="9.140625" style="14"/>
    <col min="14337" max="14337" width="46" style="14" customWidth="1"/>
    <col min="14338" max="14338" width="18.85546875" style="14" customWidth="1"/>
    <col min="14339" max="14340" width="15" style="14" customWidth="1"/>
    <col min="14341" max="14592" width="9.140625" style="14"/>
    <col min="14593" max="14593" width="46" style="14" customWidth="1"/>
    <col min="14594" max="14594" width="18.85546875" style="14" customWidth="1"/>
    <col min="14595" max="14596" width="15" style="14" customWidth="1"/>
    <col min="14597" max="14848" width="9.140625" style="14"/>
    <col min="14849" max="14849" width="46" style="14" customWidth="1"/>
    <col min="14850" max="14850" width="18.85546875" style="14" customWidth="1"/>
    <col min="14851" max="14852" width="15" style="14" customWidth="1"/>
    <col min="14853" max="15104" width="9.140625" style="14"/>
    <col min="15105" max="15105" width="46" style="14" customWidth="1"/>
    <col min="15106" max="15106" width="18.85546875" style="14" customWidth="1"/>
    <col min="15107" max="15108" width="15" style="14" customWidth="1"/>
    <col min="15109" max="15360" width="9.140625" style="14"/>
    <col min="15361" max="15361" width="46" style="14" customWidth="1"/>
    <col min="15362" max="15362" width="18.85546875" style="14" customWidth="1"/>
    <col min="15363" max="15364" width="15" style="14" customWidth="1"/>
    <col min="15365" max="15616" width="9.140625" style="14"/>
    <col min="15617" max="15617" width="46" style="14" customWidth="1"/>
    <col min="15618" max="15618" width="18.85546875" style="14" customWidth="1"/>
    <col min="15619" max="15620" width="15" style="14" customWidth="1"/>
    <col min="15621" max="15872" width="9.140625" style="14"/>
    <col min="15873" max="15873" width="46" style="14" customWidth="1"/>
    <col min="15874" max="15874" width="18.85546875" style="14" customWidth="1"/>
    <col min="15875" max="15876" width="15" style="14" customWidth="1"/>
    <col min="15877" max="16128" width="9.140625" style="14"/>
    <col min="16129" max="16129" width="46" style="14" customWidth="1"/>
    <col min="16130" max="16130" width="18.85546875" style="14" customWidth="1"/>
    <col min="16131" max="16132" width="15" style="14" customWidth="1"/>
    <col min="16133" max="16384" width="9.140625" style="14"/>
  </cols>
  <sheetData>
    <row r="1" spans="1:12" ht="27.75" customHeight="1">
      <c r="A1" s="250" t="s">
        <v>173</v>
      </c>
      <c r="B1" s="250"/>
      <c r="C1" s="250"/>
      <c r="D1" s="250"/>
    </row>
    <row r="2" spans="1:12" ht="36">
      <c r="A2" s="204" t="s">
        <v>118</v>
      </c>
      <c r="B2" s="205" t="s">
        <v>26</v>
      </c>
      <c r="C2" s="205" t="s">
        <v>171</v>
      </c>
      <c r="D2" s="205" t="s">
        <v>172</v>
      </c>
      <c r="L2" s="38"/>
    </row>
    <row r="3" spans="1:12" ht="12.75">
      <c r="A3" s="206"/>
      <c r="B3" s="207"/>
      <c r="C3" s="208"/>
      <c r="D3" s="209"/>
      <c r="L3" s="38"/>
    </row>
    <row r="4" spans="1:12" ht="12.75">
      <c r="A4" s="210"/>
      <c r="B4" s="211"/>
      <c r="C4" s="211"/>
      <c r="D4" s="211"/>
      <c r="E4" s="29"/>
      <c r="L4" s="38"/>
    </row>
    <row r="5" spans="1:12" ht="12.75">
      <c r="A5" s="210" t="s">
        <v>89</v>
      </c>
      <c r="B5" s="211"/>
      <c r="C5" s="212">
        <f>+SUM(C33:C39)</f>
        <v>436603</v>
      </c>
      <c r="D5" s="213">
        <f>+SUM(D33:D39)</f>
        <v>241963</v>
      </c>
      <c r="G5" s="35"/>
      <c r="H5" s="240"/>
      <c r="L5" s="38"/>
    </row>
    <row r="6" spans="1:12" ht="12.75">
      <c r="A6" s="214" t="s">
        <v>67</v>
      </c>
      <c r="B6" s="215"/>
      <c r="C6" s="216">
        <f>+'[1]Nakit Akım Tablosu'!C6</f>
        <v>477960</v>
      </c>
      <c r="D6" s="217">
        <f>+'[1]Nakit Akım Tablosu'!D6</f>
        <v>432265</v>
      </c>
      <c r="G6" s="35"/>
      <c r="H6" s="241"/>
      <c r="L6" s="38"/>
    </row>
    <row r="7" spans="1:12" ht="12.75">
      <c r="A7" s="210" t="s">
        <v>150</v>
      </c>
      <c r="B7" s="211"/>
      <c r="C7" s="212">
        <f>+SUM(C8:C22)</f>
        <v>494894</v>
      </c>
      <c r="D7" s="213">
        <f>+SUM(D8:D22)</f>
        <v>289642</v>
      </c>
      <c r="G7" s="35"/>
      <c r="H7" s="240"/>
      <c r="L7" s="38"/>
    </row>
    <row r="8" spans="1:12" ht="12.75">
      <c r="A8" s="214" t="s">
        <v>41</v>
      </c>
      <c r="B8" s="211" t="s">
        <v>170</v>
      </c>
      <c r="C8" s="216">
        <f>+'[1]Nakit Akım Tablosu'!C8</f>
        <v>178053</v>
      </c>
      <c r="D8" s="217">
        <f>+'[1]Nakit Akım Tablosu'!D8</f>
        <v>128162</v>
      </c>
      <c r="G8" s="35"/>
      <c r="H8" s="241"/>
      <c r="L8" s="38"/>
    </row>
    <row r="9" spans="1:12" ht="12.75">
      <c r="A9" s="214" t="s">
        <v>90</v>
      </c>
      <c r="B9" s="211">
        <v>9</v>
      </c>
      <c r="C9" s="216">
        <f>+'[1]Nakit Akım Tablosu'!C9</f>
        <v>-749</v>
      </c>
      <c r="D9" s="217">
        <f>+'[1]Nakit Akım Tablosu'!D9</f>
        <v>463</v>
      </c>
      <c r="G9" s="35"/>
      <c r="H9" s="241"/>
      <c r="L9" s="38"/>
    </row>
    <row r="10" spans="1:12" ht="12.75">
      <c r="A10" s="214" t="s">
        <v>91</v>
      </c>
      <c r="B10" s="211"/>
      <c r="C10" s="216">
        <f>+'[1]Nakit Akım Tablosu'!C10</f>
        <v>10249</v>
      </c>
      <c r="D10" s="217">
        <f>+'[1]Nakit Akım Tablosu'!D10</f>
        <v>-41280</v>
      </c>
      <c r="G10" s="35"/>
      <c r="H10" s="241"/>
      <c r="L10" s="38"/>
    </row>
    <row r="11" spans="1:12" ht="12.75">
      <c r="A11" s="214" t="s">
        <v>92</v>
      </c>
      <c r="B11" s="211">
        <v>13</v>
      </c>
      <c r="C11" s="216">
        <f>+'[1]Nakit Akım Tablosu'!C11</f>
        <v>3304</v>
      </c>
      <c r="D11" s="217">
        <f>+'[1]Nakit Akım Tablosu'!D11</f>
        <v>3687</v>
      </c>
      <c r="G11" s="35"/>
      <c r="H11" s="241"/>
      <c r="L11" s="38"/>
    </row>
    <row r="12" spans="1:12" ht="12.75">
      <c r="A12" s="214" t="s">
        <v>93</v>
      </c>
      <c r="B12" s="211">
        <v>13</v>
      </c>
      <c r="C12" s="216">
        <f>+'[1]Nakit Akım Tablosu'!C12</f>
        <v>50621</v>
      </c>
      <c r="D12" s="217">
        <f>+'[1]Nakit Akım Tablosu'!D12</f>
        <v>25042</v>
      </c>
      <c r="G12" s="35"/>
      <c r="H12" s="241"/>
      <c r="L12" s="38"/>
    </row>
    <row r="13" spans="1:12" ht="12.75">
      <c r="A13" s="214" t="s">
        <v>94</v>
      </c>
      <c r="B13" s="211"/>
      <c r="C13" s="216">
        <f>+'[1]Nakit Akım Tablosu'!C13</f>
        <v>5077</v>
      </c>
      <c r="D13" s="217">
        <f>+'[1]Nakit Akım Tablosu'!D13</f>
        <v>5256</v>
      </c>
      <c r="G13" s="35"/>
      <c r="H13" s="241"/>
      <c r="L13" s="38"/>
    </row>
    <row r="14" spans="1:12" ht="12.75">
      <c r="A14" s="214" t="s">
        <v>95</v>
      </c>
      <c r="B14" s="211">
        <v>29</v>
      </c>
      <c r="C14" s="216">
        <f>+'[1]Nakit Akım Tablosu'!C14</f>
        <v>-422</v>
      </c>
      <c r="D14" s="217">
        <f>+'[1]Nakit Akım Tablosu'!D14</f>
        <v>-410</v>
      </c>
      <c r="G14" s="35"/>
      <c r="H14" s="241"/>
      <c r="I14" s="38"/>
      <c r="J14" s="237"/>
      <c r="K14" s="237"/>
      <c r="L14" s="38"/>
    </row>
    <row r="15" spans="1:12" ht="12.75">
      <c r="A15" s="214" t="s">
        <v>96</v>
      </c>
      <c r="B15" s="211">
        <v>22</v>
      </c>
      <c r="C15" s="216">
        <f>+'[1]Nakit Akım Tablosu'!C15</f>
        <v>-31358</v>
      </c>
      <c r="D15" s="217">
        <f>+'[1]Nakit Akım Tablosu'!D15</f>
        <v>-20032</v>
      </c>
      <c r="G15" s="35"/>
      <c r="H15" s="241"/>
      <c r="I15" s="38"/>
      <c r="J15" s="238"/>
      <c r="K15" s="238"/>
      <c r="L15" s="38"/>
    </row>
    <row r="16" spans="1:12" ht="12.75">
      <c r="A16" s="214" t="s">
        <v>42</v>
      </c>
      <c r="B16" s="211">
        <v>23</v>
      </c>
      <c r="C16" s="216">
        <f>+'[1]Nakit Akım Tablosu'!C16</f>
        <v>17619</v>
      </c>
      <c r="D16" s="217">
        <f>+'[1]Nakit Akım Tablosu'!D16</f>
        <v>10994</v>
      </c>
      <c r="G16" s="35"/>
      <c r="H16" s="241"/>
      <c r="I16" s="38"/>
      <c r="J16" s="237"/>
      <c r="K16" s="237"/>
      <c r="L16" s="38"/>
    </row>
    <row r="17" spans="1:12" ht="12.75">
      <c r="A17" s="214" t="s">
        <v>97</v>
      </c>
      <c r="B17" s="211">
        <v>24</v>
      </c>
      <c r="C17" s="216">
        <f>+'[1]Nakit Akım Tablosu'!C17</f>
        <v>-1301</v>
      </c>
      <c r="D17" s="217">
        <f>+'[1]Nakit Akım Tablosu'!D17</f>
        <v>9087</v>
      </c>
      <c r="G17" s="35"/>
      <c r="H17" s="241"/>
      <c r="I17" s="239"/>
      <c r="J17" s="238"/>
      <c r="K17" s="238"/>
      <c r="L17" s="38"/>
    </row>
    <row r="18" spans="1:12" ht="12.75">
      <c r="A18" s="214" t="s">
        <v>98</v>
      </c>
      <c r="B18" s="211">
        <v>21</v>
      </c>
      <c r="C18" s="216">
        <f>+'[1]Nakit Akım Tablosu'!C18</f>
        <v>-50603</v>
      </c>
      <c r="D18" s="217">
        <f>+'[1]Nakit Akım Tablosu'!D18</f>
        <v>-40348</v>
      </c>
      <c r="G18" s="35"/>
      <c r="H18" s="241"/>
      <c r="I18" s="238"/>
      <c r="J18" s="238"/>
      <c r="K18" s="238"/>
      <c r="L18" s="38"/>
    </row>
    <row r="19" spans="1:12" ht="12.75">
      <c r="A19" s="214" t="s">
        <v>99</v>
      </c>
      <c r="B19" s="211">
        <v>21</v>
      </c>
      <c r="C19" s="216">
        <f>+'[1]Nakit Akım Tablosu'!C19</f>
        <v>144594</v>
      </c>
      <c r="D19" s="217">
        <f>+'[1]Nakit Akım Tablosu'!D19</f>
        <v>65337</v>
      </c>
      <c r="G19" s="35"/>
      <c r="H19" s="241"/>
      <c r="I19" s="38"/>
      <c r="J19" s="238"/>
      <c r="K19" s="238"/>
      <c r="L19" s="38"/>
    </row>
    <row r="20" spans="1:12" ht="12.75">
      <c r="A20" s="214" t="s">
        <v>100</v>
      </c>
      <c r="B20" s="211">
        <v>29</v>
      </c>
      <c r="C20" s="216">
        <f>+'[1]Nakit Akım Tablosu'!C20</f>
        <v>876</v>
      </c>
      <c r="D20" s="217">
        <f>+'[1]Nakit Akım Tablosu'!D20</f>
        <v>1480</v>
      </c>
      <c r="G20" s="35"/>
      <c r="H20" s="241"/>
      <c r="I20" s="238"/>
      <c r="J20" s="238"/>
      <c r="K20" s="238"/>
      <c r="L20" s="38"/>
    </row>
    <row r="21" spans="1:12" ht="12.75">
      <c r="A21" s="218" t="s">
        <v>101</v>
      </c>
      <c r="B21" s="211"/>
      <c r="C21" s="219">
        <f>+'[1]Nakit Akım Tablosu'!C21</f>
        <v>168902</v>
      </c>
      <c r="D21" s="217">
        <f>+'[1]Nakit Akım Tablosu'!D21</f>
        <v>142204</v>
      </c>
      <c r="G21" s="35"/>
      <c r="I21" s="238"/>
      <c r="J21" s="238"/>
      <c r="K21" s="238"/>
      <c r="L21" s="38"/>
    </row>
    <row r="22" spans="1:12" ht="12.75">
      <c r="A22" s="218" t="s">
        <v>132</v>
      </c>
      <c r="B22" s="211">
        <v>32</v>
      </c>
      <c r="C22" s="219">
        <f>+'[1]Nakit Akım Tablosu'!C22</f>
        <v>32</v>
      </c>
      <c r="D22" s="217">
        <f>+'[1]Nakit Akım Tablosu'!D22</f>
        <v>0</v>
      </c>
      <c r="G22" s="35"/>
      <c r="I22" s="38"/>
      <c r="J22" s="238"/>
      <c r="K22" s="238"/>
      <c r="L22" s="238"/>
    </row>
    <row r="23" spans="1:12" ht="12.75">
      <c r="A23" s="220"/>
      <c r="B23" s="221"/>
      <c r="C23" s="222"/>
      <c r="D23" s="222"/>
      <c r="G23" s="35"/>
      <c r="I23" s="238"/>
      <c r="J23" s="238"/>
      <c r="K23" s="238"/>
      <c r="L23" s="38"/>
    </row>
    <row r="24" spans="1:12" ht="14.25" customHeight="1">
      <c r="A24" s="223" t="s">
        <v>102</v>
      </c>
      <c r="B24" s="224"/>
      <c r="C24" s="225">
        <f>+SUM(C26:C31)</f>
        <v>-377049</v>
      </c>
      <c r="D24" s="226">
        <f>+SUM(D26:D31)</f>
        <v>-396268</v>
      </c>
      <c r="G24" s="35"/>
      <c r="I24" s="238"/>
      <c r="J24" s="238"/>
      <c r="K24" s="238"/>
      <c r="L24" s="38"/>
    </row>
    <row r="25" spans="1:12" ht="12.75">
      <c r="A25" s="214"/>
      <c r="B25" s="211"/>
      <c r="C25" s="15"/>
      <c r="D25" s="15"/>
      <c r="G25" s="35"/>
      <c r="I25" s="238"/>
      <c r="J25" s="238"/>
      <c r="K25" s="238"/>
      <c r="L25" s="38"/>
    </row>
    <row r="26" spans="1:12">
      <c r="A26" s="214" t="s">
        <v>103</v>
      </c>
      <c r="B26" s="211"/>
      <c r="C26" s="216">
        <f>+'[1]Nakit Akım Tablosu'!C26</f>
        <v>-450284</v>
      </c>
      <c r="D26" s="217">
        <f>+'[1]Nakit Akım Tablosu'!D26</f>
        <v>415897</v>
      </c>
      <c r="G26" s="35"/>
      <c r="I26" s="238"/>
      <c r="J26" s="238"/>
      <c r="K26" s="238"/>
      <c r="L26" s="238"/>
    </row>
    <row r="27" spans="1:12" ht="12.75">
      <c r="A27" s="214" t="s">
        <v>104</v>
      </c>
      <c r="B27" s="211"/>
      <c r="C27" s="216">
        <f>+'[1]Nakit Akım Tablosu'!C27</f>
        <v>-182170</v>
      </c>
      <c r="D27" s="217">
        <f>+'[1]Nakit Akım Tablosu'!D27</f>
        <v>-687938</v>
      </c>
      <c r="G27" s="35"/>
      <c r="I27" s="238"/>
      <c r="J27" s="238"/>
      <c r="K27" s="238"/>
      <c r="L27" s="38"/>
    </row>
    <row r="28" spans="1:12" ht="12.75">
      <c r="A28" s="214" t="s">
        <v>105</v>
      </c>
      <c r="B28" s="211"/>
      <c r="C28" s="216">
        <f>+'[1]Nakit Akım Tablosu'!C28</f>
        <v>16771</v>
      </c>
      <c r="D28" s="217">
        <f>+'[1]Nakit Akım Tablosu'!D28</f>
        <v>-163570</v>
      </c>
      <c r="G28" s="35"/>
      <c r="I28" s="238"/>
      <c r="J28" s="238"/>
      <c r="K28" s="238"/>
      <c r="L28" s="38"/>
    </row>
    <row r="29" spans="1:12" ht="12.75">
      <c r="A29" s="214" t="s">
        <v>106</v>
      </c>
      <c r="B29" s="211"/>
      <c r="C29" s="216">
        <f>+'[1]Nakit Akım Tablosu'!C29</f>
        <v>460452</v>
      </c>
      <c r="D29" s="217">
        <f>+'[1]Nakit Akım Tablosu'!D29</f>
        <v>145354</v>
      </c>
      <c r="G29" s="35"/>
      <c r="I29" s="238"/>
      <c r="J29" s="238"/>
      <c r="K29" s="238"/>
      <c r="L29" s="38"/>
    </row>
    <row r="30" spans="1:12" ht="12.75">
      <c r="A30" s="214" t="s">
        <v>107</v>
      </c>
      <c r="B30" s="211"/>
      <c r="C30" s="216">
        <f>+'[1]Nakit Akım Tablosu'!C30</f>
        <v>-223570</v>
      </c>
      <c r="D30" s="217">
        <f>+'[1]Nakit Akım Tablosu'!D30</f>
        <v>-108919</v>
      </c>
      <c r="G30" s="35"/>
      <c r="H30" s="241"/>
      <c r="I30" s="38"/>
      <c r="J30" s="38"/>
      <c r="K30" s="38"/>
      <c r="L30" s="38"/>
    </row>
    <row r="31" spans="1:12" ht="12.75">
      <c r="A31" s="214" t="s">
        <v>178</v>
      </c>
      <c r="B31" s="211"/>
      <c r="C31" s="216">
        <f>+'[1]Nakit Akım Tablosu'!C31</f>
        <v>1752</v>
      </c>
      <c r="D31" s="217">
        <f>+'[1]Nakit Akım Tablosu'!D31</f>
        <v>2908</v>
      </c>
      <c r="G31" s="35"/>
      <c r="H31" s="241"/>
      <c r="I31" s="38"/>
      <c r="J31" s="238"/>
      <c r="K31" s="238"/>
      <c r="L31" s="38"/>
    </row>
    <row r="32" spans="1:12" ht="12.75">
      <c r="A32" s="227"/>
      <c r="B32" s="221"/>
      <c r="C32" s="228"/>
      <c r="D32" s="222"/>
      <c r="G32" s="35"/>
      <c r="H32" s="241"/>
      <c r="I32" s="238"/>
      <c r="J32" s="238"/>
      <c r="K32" s="238"/>
      <c r="L32" s="38"/>
    </row>
    <row r="33" spans="1:12" ht="12.75">
      <c r="A33" s="223" t="s">
        <v>151</v>
      </c>
      <c r="B33" s="224"/>
      <c r="C33" s="225">
        <f>+C6+C7+C24</f>
        <v>595805</v>
      </c>
      <c r="D33" s="226">
        <f>+D6+D7+D24</f>
        <v>325639</v>
      </c>
      <c r="G33" s="35"/>
      <c r="H33" s="240"/>
      <c r="I33" s="38"/>
      <c r="J33" s="237"/>
      <c r="K33" s="237"/>
      <c r="L33" s="38"/>
    </row>
    <row r="34" spans="1:12" ht="12.75">
      <c r="A34" s="210"/>
      <c r="B34" s="215"/>
      <c r="C34" s="15"/>
      <c r="D34" s="15"/>
      <c r="G34" s="35"/>
      <c r="H34" s="241"/>
      <c r="I34" s="38"/>
      <c r="J34" s="38"/>
      <c r="K34" s="238"/>
      <c r="L34" s="237"/>
    </row>
    <row r="35" spans="1:12" ht="12.75">
      <c r="A35" s="214" t="s">
        <v>24</v>
      </c>
      <c r="B35" s="211"/>
      <c r="C35" s="216">
        <f>+'[1]Nakit Akım Tablosu'!C35</f>
        <v>-146408</v>
      </c>
      <c r="D35" s="217">
        <f>+'[1]Nakit Akım Tablosu'!D35</f>
        <v>-71491</v>
      </c>
      <c r="G35" s="35"/>
      <c r="H35" s="241"/>
      <c r="I35" s="38"/>
      <c r="J35" s="238"/>
      <c r="K35" s="238"/>
      <c r="L35" s="38"/>
    </row>
    <row r="36" spans="1:12" ht="12.75">
      <c r="A36" s="214" t="s">
        <v>23</v>
      </c>
      <c r="B36" s="211"/>
      <c r="C36" s="216">
        <f>+'[1]Nakit Akım Tablosu'!C36</f>
        <v>48985</v>
      </c>
      <c r="D36" s="217">
        <f>+'[1]Nakit Akım Tablosu'!D36</f>
        <v>38903</v>
      </c>
      <c r="G36" s="35"/>
      <c r="H36" s="241"/>
      <c r="I36" s="38"/>
      <c r="J36" s="238"/>
      <c r="K36" s="238"/>
      <c r="L36" s="38"/>
    </row>
    <row r="37" spans="1:12" ht="12.75">
      <c r="A37" s="214" t="s">
        <v>108</v>
      </c>
      <c r="B37" s="211">
        <v>15</v>
      </c>
      <c r="C37" s="216">
        <f>+'[1]Nakit Akım Tablosu'!C37</f>
        <v>-4988</v>
      </c>
      <c r="D37" s="217">
        <f>+'[1]Nakit Akım Tablosu'!D37</f>
        <v>-4711</v>
      </c>
      <c r="G37" s="35"/>
      <c r="H37" s="241"/>
      <c r="I37" s="38"/>
      <c r="J37" s="238"/>
      <c r="K37" s="238"/>
      <c r="L37" s="38"/>
    </row>
    <row r="38" spans="1:12" ht="12.75">
      <c r="A38" s="214" t="s">
        <v>109</v>
      </c>
      <c r="B38" s="211"/>
      <c r="C38" s="216">
        <f>+'[1]Nakit Akım Tablosu'!C38</f>
        <v>-39822</v>
      </c>
      <c r="D38" s="217">
        <f>+'[1]Nakit Akım Tablosu'!D38</f>
        <v>-26866</v>
      </c>
      <c r="G38" s="35"/>
      <c r="H38" s="241"/>
      <c r="I38" s="38"/>
      <c r="J38" s="38"/>
      <c r="K38" s="238"/>
      <c r="L38" s="38"/>
    </row>
    <row r="39" spans="1:12" ht="12.75">
      <c r="A39" s="214" t="s">
        <v>110</v>
      </c>
      <c r="B39" s="211"/>
      <c r="C39" s="216">
        <f>+'[1]Nakit Akım Tablosu'!C39</f>
        <v>-16969</v>
      </c>
      <c r="D39" s="217">
        <f>+'[1]Nakit Akım Tablosu'!D39</f>
        <v>-19511</v>
      </c>
      <c r="G39" s="35"/>
      <c r="H39" s="241"/>
      <c r="I39" s="38"/>
      <c r="J39" s="238"/>
      <c r="K39" s="238"/>
      <c r="L39" s="38"/>
    </row>
    <row r="40" spans="1:12" ht="12.75">
      <c r="A40" s="220"/>
      <c r="B40" s="221"/>
      <c r="C40" s="222"/>
      <c r="D40" s="222"/>
      <c r="G40" s="35"/>
      <c r="H40" s="240"/>
      <c r="I40" s="38"/>
      <c r="J40" s="237"/>
      <c r="K40" s="237"/>
      <c r="L40" s="38"/>
    </row>
    <row r="41" spans="1:12" ht="12.75">
      <c r="A41" s="223" t="s">
        <v>111</v>
      </c>
      <c r="B41" s="224"/>
      <c r="C41" s="225">
        <f>+SUM(C43:C48)</f>
        <v>-259537</v>
      </c>
      <c r="D41" s="226">
        <f>+SUM(D43:D48)</f>
        <v>-207157</v>
      </c>
      <c r="G41" s="35"/>
      <c r="H41" s="241"/>
      <c r="I41" s="38"/>
      <c r="J41" s="238"/>
      <c r="K41" s="238"/>
      <c r="L41" s="38"/>
    </row>
    <row r="42" spans="1:12" ht="12.75">
      <c r="A42" s="214"/>
      <c r="B42" s="211"/>
      <c r="C42" s="15"/>
      <c r="D42" s="15"/>
      <c r="G42" s="35"/>
      <c r="H42" s="241"/>
      <c r="I42" s="38"/>
      <c r="J42" s="238"/>
      <c r="K42" s="238"/>
      <c r="L42" s="38"/>
    </row>
    <row r="43" spans="1:12" ht="12.75">
      <c r="A43" s="214" t="s">
        <v>112</v>
      </c>
      <c r="B43" s="211"/>
      <c r="C43" s="216">
        <f>+'[1]Nakit Akım Tablosu'!C43</f>
        <v>787</v>
      </c>
      <c r="D43" s="217">
        <f>+'[1]Nakit Akım Tablosu'!D43</f>
        <v>1579</v>
      </c>
      <c r="G43" s="35"/>
      <c r="H43" s="241"/>
      <c r="I43" s="238"/>
      <c r="J43" s="238"/>
      <c r="K43" s="238"/>
      <c r="L43" s="38"/>
    </row>
    <row r="44" spans="1:12" ht="12.75">
      <c r="A44" s="214" t="s">
        <v>21</v>
      </c>
      <c r="B44" s="211"/>
      <c r="C44" s="216">
        <f>+'[1]Nakit Akım Tablosu'!C44</f>
        <v>-222359</v>
      </c>
      <c r="D44" s="217">
        <f>+'[1]Nakit Akım Tablosu'!D44</f>
        <v>-102453</v>
      </c>
      <c r="G44" s="35"/>
      <c r="H44" s="241"/>
      <c r="I44" s="38"/>
      <c r="J44" s="238"/>
      <c r="K44" s="238"/>
      <c r="L44" s="38"/>
    </row>
    <row r="45" spans="1:12" ht="12.75">
      <c r="A45" s="214" t="s">
        <v>22</v>
      </c>
      <c r="B45" s="211"/>
      <c r="C45" s="216">
        <f>+'[1]Nakit Akım Tablosu'!C45</f>
        <v>-36670</v>
      </c>
      <c r="D45" s="217">
        <f>+'[1]Nakit Akım Tablosu'!D45</f>
        <v>-48006</v>
      </c>
      <c r="G45" s="35"/>
      <c r="H45" s="241"/>
      <c r="I45" s="38"/>
      <c r="J45" s="238"/>
      <c r="K45" s="238"/>
      <c r="L45" s="38"/>
    </row>
    <row r="46" spans="1:12" ht="12.75">
      <c r="A46" s="214" t="s">
        <v>113</v>
      </c>
      <c r="B46" s="211"/>
      <c r="C46" s="216">
        <f>+'[1]Nakit Akım Tablosu'!C46</f>
        <v>-1717</v>
      </c>
      <c r="D46" s="217">
        <f>+'[1]Nakit Akım Tablosu'!D46</f>
        <v>-58687</v>
      </c>
      <c r="G46" s="35"/>
      <c r="H46" s="240"/>
      <c r="I46" s="38"/>
      <c r="J46" s="38"/>
      <c r="K46" s="237"/>
      <c r="L46" s="38"/>
    </row>
    <row r="47" spans="1:12" ht="12.75">
      <c r="A47" s="214" t="s">
        <v>30</v>
      </c>
      <c r="B47" s="211">
        <v>29</v>
      </c>
      <c r="C47" s="216">
        <f>+'[1]Nakit Akım Tablosu'!C47</f>
        <v>422</v>
      </c>
      <c r="D47" s="217">
        <f>+'[1]Nakit Akım Tablosu'!D47</f>
        <v>410</v>
      </c>
      <c r="G47" s="35"/>
      <c r="H47" s="241"/>
      <c r="I47" s="38"/>
      <c r="J47" s="238"/>
      <c r="K47" s="238"/>
      <c r="L47" s="38"/>
    </row>
    <row r="48" spans="1:12" ht="12.75" hidden="1">
      <c r="A48" s="214" t="s">
        <v>133</v>
      </c>
      <c r="B48" s="211"/>
      <c r="C48" s="216">
        <f>+'[1]Nakit Akım Tablosu'!C48</f>
        <v>0</v>
      </c>
      <c r="D48" s="217">
        <f>+'[1]Nakit Akım Tablosu'!D48</f>
        <v>0</v>
      </c>
      <c r="G48" s="35"/>
      <c r="H48" s="241"/>
      <c r="I48" s="38"/>
      <c r="J48" s="238"/>
      <c r="K48" s="238"/>
      <c r="L48" s="38"/>
    </row>
    <row r="49" spans="1:12" ht="12.75" hidden="1">
      <c r="A49" s="214" t="s">
        <v>134</v>
      </c>
      <c r="B49" s="229"/>
      <c r="C49" s="228"/>
      <c r="D49" s="222"/>
      <c r="G49" s="35"/>
      <c r="H49" s="241"/>
      <c r="I49" s="38"/>
      <c r="J49" s="238"/>
      <c r="K49" s="238"/>
      <c r="L49" s="38"/>
    </row>
    <row r="50" spans="1:12" s="16" customFormat="1" ht="12.75">
      <c r="A50" s="223" t="s">
        <v>127</v>
      </c>
      <c r="B50" s="224"/>
      <c r="C50" s="225">
        <f>+SUM(C52:C57)</f>
        <v>532818</v>
      </c>
      <c r="D50" s="225">
        <f>+SUM(D52:D57)</f>
        <v>200543</v>
      </c>
      <c r="E50" s="31"/>
      <c r="F50" s="14"/>
      <c r="G50" s="35"/>
      <c r="H50" s="241"/>
      <c r="I50" s="38"/>
      <c r="J50" s="238"/>
      <c r="K50" s="238"/>
      <c r="L50" s="38"/>
    </row>
    <row r="51" spans="1:12" s="17" customFormat="1">
      <c r="A51" s="230"/>
      <c r="B51" s="231"/>
      <c r="C51" s="232"/>
      <c r="D51" s="232"/>
      <c r="E51" s="32"/>
      <c r="F51" s="14"/>
      <c r="G51" s="35"/>
      <c r="H51" s="241"/>
      <c r="I51" s="238"/>
      <c r="J51" s="238"/>
      <c r="K51" s="238"/>
    </row>
    <row r="52" spans="1:12" s="17" customFormat="1" ht="12.75">
      <c r="A52" s="214" t="s">
        <v>25</v>
      </c>
      <c r="B52" s="233"/>
      <c r="C52" s="216">
        <f>+'[1]Nakit Akım Tablosu'!C52</f>
        <v>1358524</v>
      </c>
      <c r="D52" s="217">
        <f>+'[1]Nakit Akım Tablosu'!D52</f>
        <v>766004</v>
      </c>
      <c r="E52" s="32"/>
      <c r="F52" s="14"/>
      <c r="G52" s="35"/>
      <c r="H52" s="241"/>
      <c r="I52" s="38"/>
      <c r="J52" s="38"/>
      <c r="K52" s="38"/>
    </row>
    <row r="53" spans="1:12" s="17" customFormat="1" ht="12.75">
      <c r="A53" s="214" t="s">
        <v>174</v>
      </c>
      <c r="B53" s="231"/>
      <c r="C53" s="216">
        <f>+'[1]Nakit Akım Tablosu'!C53</f>
        <v>-836159</v>
      </c>
      <c r="D53" s="217">
        <f>+'[1]Nakit Akım Tablosu'!D53</f>
        <v>-576413</v>
      </c>
      <c r="E53" s="32"/>
      <c r="F53" s="14"/>
      <c r="G53" s="35"/>
      <c r="H53" s="241"/>
      <c r="I53" s="38"/>
      <c r="J53" s="238"/>
      <c r="K53" s="238"/>
    </row>
    <row r="54" spans="1:12" s="17" customFormat="1" ht="12.75" hidden="1">
      <c r="A54" s="214" t="s">
        <v>43</v>
      </c>
      <c r="B54" s="231">
        <v>17</v>
      </c>
      <c r="C54" s="216">
        <f>+'[1]Nakit Akım Tablosu'!C54</f>
        <v>0</v>
      </c>
      <c r="D54" s="217">
        <f>+'[1]Nakit Akım Tablosu'!D54</f>
        <v>0</v>
      </c>
      <c r="E54" s="32"/>
      <c r="F54" s="14"/>
      <c r="G54" s="35"/>
      <c r="H54" s="240"/>
      <c r="I54" s="38"/>
      <c r="J54" s="237"/>
      <c r="K54" s="237"/>
    </row>
    <row r="55" spans="1:12" s="17" customFormat="1" ht="12.75">
      <c r="A55" s="214" t="s">
        <v>24</v>
      </c>
      <c r="B55" s="231"/>
      <c r="C55" s="216">
        <f>+'[1]Nakit Akım Tablosu'!C55</f>
        <v>-7072</v>
      </c>
      <c r="D55" s="217">
        <f>+'[1]Nakit Akım Tablosu'!D55</f>
        <v>-14316</v>
      </c>
      <c r="E55" s="32"/>
      <c r="F55" s="14"/>
      <c r="G55" s="35"/>
      <c r="H55" s="241"/>
      <c r="I55" s="38"/>
      <c r="J55" s="238"/>
      <c r="K55" s="238"/>
    </row>
    <row r="56" spans="1:12" s="17" customFormat="1" ht="12.75">
      <c r="A56" s="214" t="s">
        <v>44</v>
      </c>
      <c r="B56" s="231"/>
      <c r="C56" s="216">
        <f>+'[1]Nakit Akım Tablosu'!C56</f>
        <v>28859</v>
      </c>
      <c r="D56" s="217">
        <f>+'[1]Nakit Akım Tablosu'!D56</f>
        <v>25268</v>
      </c>
      <c r="E56" s="32"/>
      <c r="F56" s="14"/>
      <c r="G56" s="35"/>
      <c r="H56" s="241"/>
      <c r="I56" s="38"/>
      <c r="J56" s="238"/>
      <c r="K56" s="238"/>
    </row>
    <row r="57" spans="1:12" s="17" customFormat="1" ht="12.75">
      <c r="A57" s="118" t="s">
        <v>175</v>
      </c>
      <c r="B57" s="231"/>
      <c r="C57" s="216">
        <f>+'[1]Nakit Akım Tablosu'!C57</f>
        <v>-11334</v>
      </c>
      <c r="D57" s="217">
        <f>+'[1]Nakit Akım Tablosu'!D57</f>
        <v>0</v>
      </c>
      <c r="E57" s="32"/>
      <c r="F57" s="14"/>
      <c r="G57" s="35"/>
      <c r="H57" s="241"/>
      <c r="I57" s="38"/>
      <c r="J57" s="238"/>
      <c r="K57" s="238"/>
    </row>
    <row r="58" spans="1:12" s="17" customFormat="1">
      <c r="A58" s="230"/>
      <c r="B58" s="231"/>
      <c r="C58" s="232"/>
      <c r="D58" s="232"/>
      <c r="E58" s="32"/>
      <c r="F58" s="14"/>
      <c r="G58" s="35"/>
      <c r="H58" s="241"/>
      <c r="I58" s="238"/>
      <c r="J58" s="238"/>
      <c r="K58" s="238"/>
    </row>
    <row r="59" spans="1:12" s="16" customFormat="1" ht="12.75">
      <c r="A59" s="223" t="s">
        <v>114</v>
      </c>
      <c r="B59" s="224"/>
      <c r="C59" s="225">
        <f>+C5+C41+C50</f>
        <v>709884</v>
      </c>
      <c r="D59" s="226">
        <f>+D5+D41+D50</f>
        <v>235349</v>
      </c>
      <c r="E59" s="31"/>
      <c r="F59" s="14"/>
      <c r="G59" s="35"/>
      <c r="H59" s="241"/>
      <c r="I59" s="38"/>
      <c r="J59" s="238"/>
      <c r="K59" s="238"/>
    </row>
    <row r="60" spans="1:12" ht="12.75">
      <c r="A60" s="230"/>
      <c r="B60" s="231"/>
      <c r="C60" s="15"/>
      <c r="D60" s="15"/>
      <c r="G60" s="35"/>
      <c r="H60" s="241"/>
      <c r="I60" s="38"/>
      <c r="J60" s="238"/>
      <c r="K60" s="238"/>
    </row>
    <row r="61" spans="1:12" s="17" customFormat="1" ht="12.75">
      <c r="A61" s="223" t="s">
        <v>115</v>
      </c>
      <c r="B61" s="224"/>
      <c r="C61" s="225">
        <f>+'[1]Nakit Akım Tablosu'!C61</f>
        <v>1391021</v>
      </c>
      <c r="D61" s="226">
        <f>+'[1]Nakit Akım Tablosu'!D61</f>
        <v>1802917</v>
      </c>
      <c r="E61" s="32"/>
      <c r="F61" s="14"/>
      <c r="G61" s="35"/>
      <c r="H61" s="240"/>
      <c r="I61" s="38"/>
      <c r="J61" s="237"/>
      <c r="K61" s="237"/>
    </row>
    <row r="62" spans="1:12" s="17" customFormat="1" ht="12.75">
      <c r="A62" s="230"/>
      <c r="B62" s="231"/>
      <c r="C62" s="232"/>
      <c r="D62" s="232"/>
      <c r="E62" s="32"/>
      <c r="F62" s="14"/>
      <c r="G62" s="35"/>
      <c r="H62" s="240"/>
      <c r="I62" s="38"/>
      <c r="J62" s="237"/>
      <c r="K62" s="237"/>
    </row>
    <row r="63" spans="1:12" s="17" customFormat="1">
      <c r="A63" s="223" t="s">
        <v>116</v>
      </c>
      <c r="B63" s="224">
        <v>4</v>
      </c>
      <c r="C63" s="225">
        <f>+C59+C61</f>
        <v>2100905</v>
      </c>
      <c r="D63" s="226">
        <f>+D59+D61</f>
        <v>2038266</v>
      </c>
      <c r="E63" s="32"/>
      <c r="F63" s="14"/>
      <c r="G63" s="35"/>
      <c r="H63" s="240"/>
      <c r="I63" s="237"/>
      <c r="J63" s="237"/>
      <c r="K63" s="237"/>
    </row>
    <row r="64" spans="1:12" s="17" customFormat="1">
      <c r="A64" s="18"/>
      <c r="B64" s="19"/>
      <c r="C64" s="20"/>
      <c r="D64" s="21"/>
      <c r="E64" s="32"/>
      <c r="H64" s="242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Emin</cp:lastModifiedBy>
  <cp:lastPrinted>2019-04-29T11:03:05Z</cp:lastPrinted>
  <dcterms:created xsi:type="dcterms:W3CDTF">2005-07-26T06:55:04Z</dcterms:created>
  <dcterms:modified xsi:type="dcterms:W3CDTF">2019-04-29T11:03:45Z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</Properties>
</file>